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NA\AppData\Local\Microsoft\Windows\INetCache\Content.Outlook\3F923L6J\"/>
    </mc:Choice>
  </mc:AlternateContent>
  <xr:revisionPtr revIDLastSave="0" documentId="13_ncr:1_{7557C563-66F1-49C1-A61A-73FEFEEDAB27}" xr6:coauthVersionLast="47" xr6:coauthVersionMax="47" xr10:uidLastSave="{00000000-0000-0000-0000-000000000000}"/>
  <bookViews>
    <workbookView xWindow="28680" yWindow="-120" windowWidth="21840" windowHeight="13140" xr2:uid="{1F262C63-71E2-4146-9ED0-5DA8B6BF2D07}"/>
  </bookViews>
  <sheets>
    <sheet name="נספח 1 - גמל עו&quot;ס מצרפי" sheetId="11" r:id="rId1"/>
    <sheet name="נספח 1 -גמל עו&quot;ס לבני 60-50 " sheetId="10" r:id="rId2"/>
    <sheet name="נספח 1 - ג.עו&quot;ס לבני 50 ומטה " sheetId="8" r:id="rId3"/>
    <sheet name="נספח 1 - ג.עו&quot;ס לבני 60 ומעלה" sheetId="9" r:id="rId4"/>
    <sheet name="נספח 2 –עמלות והוצאות לא חיצוני" sheetId="5" r:id="rId5"/>
    <sheet name="נספח 3 - עמלות ניהול חיצוני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7" i="6" l="1"/>
  <c r="B46" i="10"/>
  <c r="B50" i="10" s="1"/>
  <c r="B39" i="10"/>
  <c r="B38" i="10"/>
  <c r="B35" i="10"/>
  <c r="B25" i="10"/>
  <c r="B21" i="10"/>
  <c r="B23" i="10" s="1"/>
  <c r="B29" i="10" s="1"/>
  <c r="B62" i="10" s="1"/>
  <c r="B19" i="10"/>
  <c r="B14" i="10"/>
  <c r="B11" i="10"/>
  <c r="B10" i="10"/>
  <c r="B9" i="10"/>
  <c r="B5" i="10"/>
  <c r="B34" i="9"/>
  <c r="B52" i="9" s="1"/>
  <c r="B24" i="9"/>
  <c r="B20" i="9"/>
  <c r="B22" i="9" s="1"/>
  <c r="B56" i="9" s="1"/>
  <c r="B57" i="9" s="1"/>
  <c r="B18" i="9"/>
  <c r="B13" i="9"/>
  <c r="B10" i="9"/>
  <c r="B9" i="9"/>
  <c r="B8" i="9"/>
  <c r="B4" i="9"/>
  <c r="B53" i="8"/>
  <c r="B46" i="8"/>
  <c r="B50" i="8" s="1"/>
  <c r="B35" i="8"/>
  <c r="B25" i="8"/>
  <c r="B21" i="8"/>
  <c r="B19" i="8"/>
  <c r="B14" i="8"/>
  <c r="B13" i="8"/>
  <c r="B23" i="8" s="1"/>
  <c r="B11" i="8"/>
  <c r="B10" i="8"/>
  <c r="B9" i="8"/>
  <c r="B5" i="8"/>
  <c r="B57" i="10" l="1"/>
  <c r="B58" i="10" s="1"/>
  <c r="B53" i="10"/>
  <c r="B45" i="9"/>
  <c r="B49" i="9" s="1"/>
  <c r="B28" i="9"/>
  <c r="B61" i="9" s="1"/>
  <c r="B57" i="8"/>
  <c r="B58" i="8" s="1"/>
  <c r="B29" i="8"/>
  <c r="B62" i="8" s="1"/>
  <c r="B73" i="6"/>
  <c r="B41" i="6"/>
  <c r="B34" i="6"/>
  <c r="B55" i="5"/>
  <c r="B53" i="5"/>
  <c r="B47" i="5"/>
  <c r="B40" i="5"/>
  <c r="B34" i="5"/>
  <c r="B28" i="5" l="1"/>
  <c r="B22" i="5"/>
  <c r="B11" i="5"/>
  <c r="B96" i="6" l="1"/>
  <c r="B65" i="6" l="1"/>
  <c r="B79" i="6" l="1"/>
  <c r="B56" i="6"/>
  <c r="B28" i="6" l="1"/>
  <c r="B9" i="6" l="1"/>
  <c r="B87" i="6" l="1"/>
</calcChain>
</file>

<file path=xl/sharedStrings.xml><?xml version="1.0" encoding="utf-8"?>
<sst xmlns="http://schemas.openxmlformats.org/spreadsheetml/2006/main" count="300" uniqueCount="141">
  <si>
    <t>אלפי ₪</t>
  </si>
  <si>
    <t>1. סך הכל עמלות קנייה ומכירה של ניירות ערך סחירים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</si>
  <si>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</si>
  <si>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</si>
  <si>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t>א. סך עמלות קסטודיאן לצדדים קשורים</t>
  </si>
  <si>
    <t>ב. סך עמלות קסטודיאן לצדדים שאינם קשורים</t>
  </si>
  <si>
    <t>3. סך הכל הוצאות הנובעות מהשקעות לא סחירות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</si>
  <si>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</si>
  <si>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</si>
  <si>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הוצאות ישירות מסוג עמלת ניהול חיצוני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</si>
  <si>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</si>
  <si>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</si>
  <si>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</si>
  <si>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</si>
  <si>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בקרנות סל כאשר 75 אחוזים לפחות מנכסי הקרן הם נכסים שהונפקו במדינת ישראל לפי מדדים שעליהם הורה הממונה ובתנאים שהורה</t>
  </si>
  <si>
    <t>ו.   סך תשלומים בגין השקעה בקרנות סל כאשר 75 אחוזים לפחות מנכסי הקרן הם נכסים שלא הונפקו במדינת ישראל ואינם נסחרים או מוחזקים בה</t>
  </si>
  <si>
    <t>ז.  סך תשלומים בגין השקעה בקרנות נאמנות ישראליות כאשר 75 אחוזים לפחות מנכסי הקרן מושקעים בנכסים שלא הונפקו במדינת ישראל ואינם נסחרים או מוחזקים בה</t>
  </si>
  <si>
    <t>ח.  סך תשלומים בגין השקעה בקרנות נאמנות זרות כאשר 75 אחוזים לפחות מנכסי הקרן מושקעים בנכסים שלא הונפקו במדינת ישראל ואינם נסחרים או מוחזקים בה</t>
  </si>
  <si>
    <t xml:space="preserve"> ט. סך תשלומים בגין השקעה בקרן טכנולוגיה עילית</t>
  </si>
  <si>
    <t>סך הכל הוצאות ישירות לצורך חישוב שיעור עלות שנתית צפויה</t>
  </si>
  <si>
    <t>2. סך הכל דמי שמירה בשל ניירות ערך סחירים וכל עמלה שגובה מי שמבצע את משמרות ניירות הערך  (קסטודיאן)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</si>
  <si>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</si>
  <si>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</si>
  <si>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</si>
  <si>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</si>
  <si>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</si>
  <si>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</si>
  <si>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</si>
  <si>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</si>
  <si>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</si>
  <si>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</si>
  <si>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מסים החלים על הנכסים, ההכנסות והעסקאות</t>
  </si>
  <si>
    <t>סך הכל תשלומי מסים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</si>
  <si>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</si>
  <si>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</si>
  <si>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</si>
  <si>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</si>
  <si>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תשלום של דמי ניהול משתנים</t>
  </si>
  <si>
    <t>סך תשלום דמי ניהול משתנים</t>
  </si>
  <si>
    <t>(3)      אחרים</t>
  </si>
  <si>
    <t>(1)      קסטודיאן א'</t>
  </si>
  <si>
    <t>(2)      קסטודיאן ב'</t>
  </si>
  <si>
    <t>(1)      גוף/יחיד א'</t>
  </si>
  <si>
    <t>(2)      גוף/יחיד ב'</t>
  </si>
  <si>
    <t>(1)      רשות מסים א'</t>
  </si>
  <si>
    <t>(2)      רשות מסים ב</t>
  </si>
  <si>
    <t>אלפי ש"ח</t>
  </si>
  <si>
    <t>תשלום הנובע מהשקעה בקרנות השקעה בישראל</t>
  </si>
  <si>
    <t>סך תשלומים הנובעים מהשקעה בקרנות השקעה בישראל</t>
  </si>
  <si>
    <t>תשלום הנובע מהשקעה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</si>
  <si>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</si>
  <si>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</si>
  <si>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</si>
  <si>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</si>
  <si>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</si>
  <si>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סך תשלומים בגין השקעה בקרן סל כאשר 75% לפחות מנכסי הקרן הם נכסים שלא הונפקו במדינת ישראל ואינם נסחרים או מוחזקים בה</t>
  </si>
  <si>
    <t>סך תשלום למנהלי קרנות סל</t>
  </si>
  <si>
    <t>סך תשלומים בגין השקעה בקרן סל כאשר 75% לפחות מנכסי הקרן הם נכסים שהונפקו במדינת ישראל לפי מדדים שעליהם הורה הממונה ובתנאים שהורה</t>
  </si>
  <si>
    <t xml:space="preserve">סך תשלום למנהלי קרן סל </t>
  </si>
  <si>
    <t>תשלום בגין השקעה בקרנות נאמנות ישראליות כאשר 75% לפחות מנכסי הקרן מושקעים בנכסים שלא הונפקו במדינת ישראל ואינם נסחרים או מוחזקים בה</t>
  </si>
  <si>
    <t>קרן נאמנות ישראלית</t>
  </si>
  <si>
    <t>סך תשלומים למנהלי קרנות נאמנות ישראליות</t>
  </si>
  <si>
    <t>תשלום בגין השקעה בקרנות נאמנות זרות כאשר 75% לפחות מנכסי הקרן מושקעים בנכסים שלא הונפקו במדינת ישראל ואינם נסחרים או מוחזקים בה</t>
  </si>
  <si>
    <t>סך תשלומים בגין השקעה בקרנות נאמנות זרות</t>
  </si>
  <si>
    <t>תשלומים בגין השקעה בקרן טכנולוגיה עילית</t>
  </si>
  <si>
    <t>(2)      מנהל קרנות ב'</t>
  </si>
  <si>
    <t>סך תשלום בגין השקעה בקרן טכנולוגיה עילית</t>
  </si>
  <si>
    <t>סך הכל עמלות ניהול חיצוני</t>
  </si>
  <si>
    <t>סך הכל נכסים לסוף שנה קודמת</t>
  </si>
  <si>
    <r>
      <t>א.</t>
    </r>
    <r>
      <rPr>
        <strike/>
        <sz val="12"/>
        <color theme="1"/>
        <rFont val="Calibri Light"/>
        <family val="2"/>
      </rPr>
      <t xml:space="preserve"> </t>
    </r>
    <r>
      <rPr>
        <sz val="12"/>
        <color theme="1"/>
        <rFont val="Calibri Light"/>
        <family val="2"/>
      </rPr>
      <t xml:space="preserve">הוצאה הנובעת מהשקעה בניירות ערך לא סחירים או ממתן הלוואה למי שאינו עמית או מבוטח </t>
    </r>
  </si>
  <si>
    <r>
      <t>סך הכל עמלות והוצאות</t>
    </r>
    <r>
      <rPr>
        <sz val="12"/>
        <color theme="1"/>
        <rFont val="Calibri Light"/>
        <family val="2"/>
      </rPr>
      <t xml:space="preserve"> </t>
    </r>
    <r>
      <rPr>
        <b/>
        <sz val="12"/>
        <color theme="1"/>
        <rFont val="Calibri Light"/>
        <family val="2"/>
      </rPr>
      <t>שאינן עמלות ניהול חיצוני</t>
    </r>
  </si>
  <si>
    <t>FIRST TRUST ADVISORS</t>
  </si>
  <si>
    <t>GLOBAL X MANAGEMENT</t>
  </si>
  <si>
    <t>VANGUARD GROUP</t>
  </si>
  <si>
    <t>LYXOR</t>
  </si>
  <si>
    <t>נספח 2 – פרוט עמלות והוצאות שאינן עמלות ניהול חיצוני לשנה המסתיימת ביום: 31.12.2023</t>
  </si>
  <si>
    <t>נספח 3 - פירוט עמלות ניהול חיצוני לשנה המסתיימת ביום: 31.12.2023</t>
  </si>
  <si>
    <t xml:space="preserve">צדדים שאינם קשורים </t>
  </si>
  <si>
    <t>STEAT STREET</t>
  </si>
  <si>
    <t>INVESCO POWER SHARES</t>
  </si>
  <si>
    <t>MARKET VECTORS ETF</t>
  </si>
  <si>
    <t>ISHARES</t>
  </si>
  <si>
    <t>אלפא הזדמנויות</t>
  </si>
  <si>
    <t>התחדשות עירונית Phoenix Value</t>
  </si>
  <si>
    <t>יסודות נדלן ג'</t>
  </si>
  <si>
    <t>נוקד אקוויטי (ישראלי)</t>
  </si>
  <si>
    <t>נוקד בונדס</t>
  </si>
  <si>
    <t>שקד 2</t>
  </si>
  <si>
    <t xml:space="preserve"> Phoenix Value CIP VIII </t>
  </si>
  <si>
    <t>Allianz Asia Pacific Secured Lending Fund עוס</t>
  </si>
  <si>
    <t>Fortissimo VI</t>
  </si>
  <si>
    <t>Hamilton Lane Equity Opportunities Fund V</t>
  </si>
  <si>
    <t>One Equity Partners VIII</t>
  </si>
  <si>
    <t>Pantheon VII</t>
  </si>
  <si>
    <t>Penfund Capital Fund VII</t>
  </si>
  <si>
    <t>PGIF IV Feeder (Luxembourg) SCSp עוס</t>
  </si>
  <si>
    <t>Phoenix Value P2P</t>
  </si>
  <si>
    <t>אלקטרה נדלן 2</t>
  </si>
  <si>
    <t>דובר 10</t>
  </si>
  <si>
    <t>פורמה</t>
  </si>
  <si>
    <t xml:space="preserve">רוטשילד אירופה נדלן אדריס </t>
  </si>
  <si>
    <t>ASHOKA</t>
  </si>
  <si>
    <t>SOURCE INVESTMENT MANAGEMENT</t>
  </si>
  <si>
    <t>AMUNDI</t>
  </si>
  <si>
    <t>CHARLES SCHWAB CORP</t>
  </si>
  <si>
    <t xml:space="preserve">א. הוצאה הנובעת מהשקעה בניירות ערך לא סחירים או ממתן הלוואה למי שאינו עמית או מבוטח 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</si>
  <si>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</si>
  <si>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</si>
  <si>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עד6)</t>
  </si>
  <si>
    <t>8. שווי ממוצע של נכסי הקופה או המסלול (ממוצע פשוט של סעיפים 8א ו-8ב)</t>
  </si>
  <si>
    <t>9. שיעור שנתי של הוצאות ישירות שאינן מסוג עמלת ניהול חיצוני (חלוקה של סעיף 7 בסעיף 8 )</t>
  </si>
  <si>
    <t xml:space="preserve">10 . סך דמי ניהול משתנים – החלק מתשלום עמלת ניהול חיצוני שנגזר מתשואת הנכסים </t>
  </si>
  <si>
    <t>11.   סה"כ הוצאות ישירות מסוג "עמלת ניהול חיצוני" (סכום סעיפים 11.א עד11.ט)</t>
  </si>
  <si>
    <t>12. שיעור עמלת ניהול חיצוני בפועל (חלוקה של סעיף 11 בסעיף 8.ב)</t>
  </si>
  <si>
    <t>13. שיעור מגבלת עמלת ניהול חיצוני שהמשקיע המוסדי הצהיר עליה  עבור שנת הכספים שהסתיימה</t>
  </si>
  <si>
    <t>14. ההפרש בין שיעור מגבלת עמלת ניהול חיצוני מוצהרת לבין שיעור  עמלת ניהול חיצוני בפועל (סעיף 13 פחות סעיף 12)</t>
  </si>
  <si>
    <t xml:space="preserve">15א. סכום שהוחזר  לחוסכים (אם הוחזר) </t>
  </si>
  <si>
    <t xml:space="preserve">15ב. שיעור עמלת ניהול חיצוני בפועל לאחר החזר, (חלוקה של התוצאה של סעיף 11 בניכוי סעיף 15א, בסעיף 8.ב) </t>
  </si>
  <si>
    <t>סך הכל הוצאות ישירות בפועל (למעט דמי ניהול משתנים כאמור בסעיף 10)</t>
  </si>
  <si>
    <t>16. סך כל ההוצאות הישירות (סכום של סעיף 7 וסעיף 11 בניכוי סעיף 15א)</t>
  </si>
  <si>
    <t>16. סך כל ההוצאות הישירות (סכום של סעיף 9 וסעיף 12)</t>
  </si>
  <si>
    <t>17. שיעור סך ההוצאות הישירות מתוך יתרת נכסים ממוצעת  (חלוקה של סעיף 16 בסעיף 8)</t>
  </si>
  <si>
    <t>19. De: שיעור הוצאות ישירות  (סכום של סעיף 9 וסעיף 18 )</t>
  </si>
  <si>
    <t>עו"ס - חברה לניהול קופות גמל בע"מ
נספח 1- סך  ההוצאות הישירות ששולמו בעד כל סוג של הוצאה ישירה לתקופה המסתיימת ביום 31.12.2023</t>
  </si>
  <si>
    <t>קסם קרנות נאמנות בע"מ</t>
  </si>
  <si>
    <t>הראל קרנות נאמנות בע"מ</t>
  </si>
  <si>
    <t>מור קרנות נאמנות</t>
  </si>
  <si>
    <t>מגדל קרנות נאמנות</t>
  </si>
  <si>
    <t>פסגות קרנות נאמנות</t>
  </si>
  <si>
    <t>Dover Street X</t>
  </si>
  <si>
    <t>Noked Bonds</t>
  </si>
  <si>
    <t>(1)      הבינלאומי</t>
  </si>
  <si>
    <t>(2)     זרים</t>
  </si>
  <si>
    <t>(1)      מנהל קרנות ב'</t>
  </si>
  <si>
    <t>א. השווי המשוערך של  נכסי הקופה או המסלול נכון ליום 31 בדצמבר של שנת הכספים שהסתיימה 2023</t>
  </si>
  <si>
    <t>ג.עו"ס לבני 50 ומטה
נספח 1- סך  ההוצאות הישירות ששולמו בעד כל סוג של הוצאה ישירה לתקופה המסתיימת ביום 31.12.2023</t>
  </si>
  <si>
    <t>18. שיעור מגבלת עמלת ניהול חיצוני שהמשקיע המוסדי הצהיר עליה בהתאם לתקנה 2א לתקנות הוצאות ישירות עבור שנת הכספים 2024</t>
  </si>
  <si>
    <t>ב. השווי המשוערך של נכסי הקופה או המסלול נכון ליום 31 בדצמבר של שנת הכספים שהסתיימה 2022</t>
  </si>
  <si>
    <t>גמל עו"ס לבני 60-50
נספח 1- סך  ההוצאות הישירות ששולמו בעד כל סוג של הוצאה ישירה לתקופה המסתיימת ביום 31.12.2023</t>
  </si>
  <si>
    <t>18. שיעור מגבלת עמלת ניהול חיצוני שהמשקיע המוסדי הצהיר עליה בהתאם לתקנה 2א לתקנות הוצאות ישירות עבור שנת הכספים הבאה 2024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</si>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</sst>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2"/>
      <color rgb="FF000000"/>
      <name val="Calibri Light"/>
      <family val="2"/>
    </font>
    <font>
      <strike/>
      <sz val="12"/>
      <color theme="1"/>
      <name val="Calibri Light"/>
      <family val="2"/>
    </font>
    <font>
      <b/>
      <sz val="12"/>
      <color rgb="FF000080"/>
      <name val="Calibri Light"/>
      <family val="2"/>
    </font>
    <font>
      <sz val="12"/>
      <color rgb="FF000080"/>
      <name val="Calibri Light"/>
      <family val="2"/>
    </font>
    <font>
      <sz val="11"/>
      <color theme="1"/>
      <name val="Arial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4">
    <xf numFmtId="0" fontId="0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4" fillId="0" borderId="1" xfId="0" applyFont="1" applyBorder="1" applyAlignment="1">
      <alignment horizontal="right" vertical="center" readingOrder="2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readingOrder="1"/>
    </xf>
    <xf numFmtId="0" fontId="3" fillId="0" borderId="1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 readingOrder="1"/>
    </xf>
    <xf numFmtId="0" fontId="6" fillId="0" borderId="4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/>
    </xf>
    <xf numFmtId="0" fontId="2" fillId="0" borderId="6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0" borderId="6" xfId="0" applyFont="1" applyBorder="1" applyAlignment="1">
      <alignment horizontal="right" vertical="center" wrapText="1" readingOrder="2"/>
    </xf>
    <xf numFmtId="0" fontId="6" fillId="0" borderId="6" xfId="0" applyFont="1" applyBorder="1" applyAlignment="1">
      <alignment horizontal="right" vertical="center" wrapText="1" readingOrder="2"/>
    </xf>
    <xf numFmtId="0" fontId="7" fillId="0" borderId="6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 readingOrder="2"/>
    </xf>
    <xf numFmtId="0" fontId="2" fillId="0" borderId="3" xfId="0" applyFont="1" applyBorder="1" applyAlignment="1">
      <alignment horizontal="justify" vertical="center" wrapText="1" readingOrder="2"/>
    </xf>
    <xf numFmtId="0" fontId="3" fillId="0" borderId="5" xfId="0" applyFont="1" applyBorder="1" applyAlignment="1">
      <alignment horizontal="justify" vertical="center" wrapText="1" readingOrder="2"/>
    </xf>
    <xf numFmtId="4" fontId="4" fillId="0" borderId="1" xfId="0" applyNumberFormat="1" applyFont="1" applyBorder="1" applyAlignment="1">
      <alignment horizontal="right" vertical="center" readingOrder="1"/>
    </xf>
    <xf numFmtId="2" fontId="4" fillId="0" borderId="1" xfId="0" applyNumberFormat="1" applyFont="1" applyBorder="1" applyAlignment="1">
      <alignment horizontal="right" vertical="center" readingOrder="1"/>
    </xf>
    <xf numFmtId="2" fontId="4" fillId="0" borderId="1" xfId="2" applyNumberFormat="1" applyFont="1" applyFill="1" applyBorder="1" applyAlignment="1">
      <alignment horizontal="right" vertical="center" readingOrder="1"/>
    </xf>
    <xf numFmtId="4" fontId="3" fillId="0" borderId="5" xfId="0" applyNumberFormat="1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2" fontId="3" fillId="0" borderId="5" xfId="0" applyNumberFormat="1" applyFont="1" applyBorder="1" applyAlignment="1">
      <alignment horizontal="justify" vertical="center" wrapText="1" readingOrder="2"/>
    </xf>
    <xf numFmtId="4" fontId="3" fillId="0" borderId="5" xfId="0" applyNumberFormat="1" applyFont="1" applyBorder="1" applyAlignment="1">
      <alignment horizontal="justify" vertical="center" wrapText="1" readingOrder="2"/>
    </xf>
    <xf numFmtId="0" fontId="10" fillId="0" borderId="0" xfId="0" applyFont="1" applyAlignment="1">
      <alignment horizontal="right" wrapText="1"/>
    </xf>
    <xf numFmtId="43" fontId="4" fillId="0" borderId="1" xfId="3" applyFont="1" applyFill="1" applyBorder="1" applyAlignment="1">
      <alignment horizontal="right" vertical="center" readingOrder="1"/>
    </xf>
    <xf numFmtId="2" fontId="4" fillId="0" borderId="0" xfId="2" applyNumberFormat="1" applyFont="1" applyFill="1" applyBorder="1" applyAlignment="1">
      <alignment horizontal="right" vertical="center" readingOrder="1"/>
    </xf>
    <xf numFmtId="0" fontId="10" fillId="0" borderId="0" xfId="0" applyFont="1" applyAlignment="1" applyProtection="1">
      <alignment horizontal="right" wrapText="1"/>
      <protection locked="0"/>
    </xf>
    <xf numFmtId="2" fontId="10" fillId="0" borderId="0" xfId="0" applyNumberFormat="1" applyFont="1" applyAlignment="1" applyProtection="1">
      <alignment horizontal="left" wrapText="1"/>
      <protection locked="0"/>
    </xf>
    <xf numFmtId="2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right"/>
    </xf>
    <xf numFmtId="4" fontId="10" fillId="0" borderId="0" xfId="0" applyNumberFormat="1" applyFont="1" applyAlignment="1" applyProtection="1">
      <alignment horizontal="right"/>
      <protection locked="0"/>
    </xf>
    <xf numFmtId="2" fontId="3" fillId="0" borderId="6" xfId="0" applyNumberFormat="1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/>
    </xf>
    <xf numFmtId="9" fontId="3" fillId="0" borderId="0" xfId="2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 readingOrder="2"/>
    </xf>
    <xf numFmtId="0" fontId="1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 readingOrder="2"/>
    </xf>
    <xf numFmtId="4" fontId="0" fillId="0" borderId="0" xfId="0" applyNumberFormat="1"/>
    <xf numFmtId="0" fontId="4" fillId="0" borderId="2" xfId="0" applyFont="1" applyBorder="1" applyAlignment="1">
      <alignment horizontal="right" vertical="center" readingOrder="2"/>
    </xf>
    <xf numFmtId="4" fontId="3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right" vertical="center" wrapText="1" readingOrder="2"/>
    </xf>
    <xf numFmtId="0" fontId="2" fillId="0" borderId="5" xfId="0" applyFont="1" applyBorder="1" applyAlignment="1">
      <alignment horizontal="right" vertical="center" wrapText="1" readingOrder="2"/>
    </xf>
  </cellXfs>
  <cellStyles count="4">
    <cellStyle name="Comma" xfId="3" builtinId="3"/>
    <cellStyle name="Normal" xfId="0" builtinId="0"/>
    <cellStyle name="Normal 2" xfId="1" xr:uid="{54966482-994A-4C81-9F57-A7CF61072040}"/>
    <cellStyle name="Percent" xfId="2" builtinId="5"/>
  </cellStyles>
  <dxfs count="0"/>
  <tableStyles count="0" defaultTableStyle="TableStyleMedium2" defaultPivotStyle="PivotStyleLight16"/>
  <colors>
    <mruColors>
      <color rgb="FFFFFF99"/>
      <color rgb="FF8BFFBF"/>
      <color rgb="FFFF967D"/>
      <color rgb="FFFF8B8B"/>
      <color rgb="FFFFBE7D"/>
      <color rgb="FFFFB8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FC28-D443-4FE4-9D22-BEFCDBAA8A96}">
  <dimension ref="A1:C70"/>
  <sheetViews>
    <sheetView rightToLeft="1" tabSelected="1" workbookViewId="0">
      <selection activeCell="B6" sqref="B6"/>
    </sheetView>
  </sheetViews>
  <sheetFormatPr defaultRowHeight="15.75" x14ac:dyDescent="0.2"/>
  <cols>
    <col min="1" max="2" width="46" style="35" customWidth="1"/>
  </cols>
  <sheetData>
    <row r="1" spans="1:3" ht="63" x14ac:dyDescent="0.2">
      <c r="A1" s="37" t="s">
        <v>123</v>
      </c>
      <c r="B1" s="1" t="s">
        <v>0</v>
      </c>
    </row>
    <row r="2" spans="1:3" x14ac:dyDescent="0.2">
      <c r="A2" s="2"/>
      <c r="B2" s="3"/>
    </row>
    <row r="3" spans="1:3" x14ac:dyDescent="0.2">
      <c r="A3" s="2"/>
      <c r="B3" s="3"/>
    </row>
    <row r="4" spans="1:3" x14ac:dyDescent="0.2">
      <c r="A4" s="4" t="s">
        <v>1</v>
      </c>
      <c r="B4" s="17">
        <v>91.86</v>
      </c>
      <c r="C4" s="40"/>
    </row>
    <row r="5" spans="1:3" ht="31.5" x14ac:dyDescent="0.2">
      <c r="A5" s="4" t="s">
        <v>2</v>
      </c>
      <c r="B5" s="17">
        <v>0</v>
      </c>
      <c r="C5" s="40"/>
    </row>
    <row r="6" spans="1:3" ht="31.5" x14ac:dyDescent="0.2">
      <c r="A6" s="4" t="s">
        <v>3</v>
      </c>
      <c r="B6" s="17">
        <v>91.86</v>
      </c>
      <c r="C6" s="40"/>
    </row>
    <row r="7" spans="1:3" x14ac:dyDescent="0.2">
      <c r="A7" s="4"/>
      <c r="B7" s="17"/>
      <c r="C7" s="40"/>
    </row>
    <row r="8" spans="1:3" ht="31.5" x14ac:dyDescent="0.2">
      <c r="A8" s="4" t="s">
        <v>20</v>
      </c>
      <c r="B8" s="17">
        <v>0</v>
      </c>
      <c r="C8" s="40"/>
    </row>
    <row r="9" spans="1:3" x14ac:dyDescent="0.2">
      <c r="A9" s="4" t="s">
        <v>4</v>
      </c>
      <c r="B9" s="17">
        <v>0</v>
      </c>
      <c r="C9" s="40"/>
    </row>
    <row r="10" spans="1:3" x14ac:dyDescent="0.2">
      <c r="A10" s="4" t="s">
        <v>5</v>
      </c>
      <c r="B10" s="17">
        <v>0</v>
      </c>
      <c r="C10" s="40"/>
    </row>
    <row r="11" spans="1:3" x14ac:dyDescent="0.2">
      <c r="A11" s="4"/>
      <c r="B11" s="17"/>
      <c r="C11" s="40"/>
    </row>
    <row r="12" spans="1:3" x14ac:dyDescent="0.2">
      <c r="A12" s="4" t="s">
        <v>6</v>
      </c>
      <c r="B12" s="17"/>
      <c r="C12" s="40"/>
    </row>
    <row r="13" spans="1:3" ht="31.5" x14ac:dyDescent="0.2">
      <c r="A13" s="4" t="s">
        <v>105</v>
      </c>
      <c r="B13" s="17">
        <v>0</v>
      </c>
      <c r="C13" s="40"/>
    </row>
    <row r="14" spans="1:3" x14ac:dyDescent="0.2">
      <c r="A14" s="4" t="s">
        <v>7</v>
      </c>
      <c r="B14" s="17">
        <v>0</v>
      </c>
      <c r="C14" s="40"/>
    </row>
    <row r="15" spans="1:3" x14ac:dyDescent="0.2">
      <c r="A15" s="4"/>
      <c r="B15" s="17"/>
      <c r="C15" s="40"/>
    </row>
    <row r="16" spans="1:3" ht="31.5" x14ac:dyDescent="0.2">
      <c r="A16" s="4" t="s">
        <v>8</v>
      </c>
      <c r="B16" s="17">
        <v>154.33000000000001</v>
      </c>
      <c r="C16" s="40"/>
    </row>
    <row r="17" spans="1:3" x14ac:dyDescent="0.2">
      <c r="A17" s="4"/>
      <c r="B17" s="17"/>
      <c r="C17" s="40"/>
    </row>
    <row r="18" spans="1:3" x14ac:dyDescent="0.2">
      <c r="A18" s="4" t="s">
        <v>106</v>
      </c>
      <c r="B18" s="17">
        <v>0</v>
      </c>
      <c r="C18" s="40"/>
    </row>
    <row r="19" spans="1:3" x14ac:dyDescent="0.2">
      <c r="A19" s="4"/>
      <c r="B19" s="17"/>
      <c r="C19" s="40"/>
    </row>
    <row r="20" spans="1:3" x14ac:dyDescent="0.2">
      <c r="A20" s="4" t="s">
        <v>107</v>
      </c>
      <c r="B20" s="17">
        <v>0</v>
      </c>
      <c r="C20" s="40"/>
    </row>
    <row r="21" spans="1:3" x14ac:dyDescent="0.2">
      <c r="A21" s="4"/>
      <c r="B21" s="17"/>
      <c r="C21" s="40"/>
    </row>
    <row r="22" spans="1:3" ht="31.5" x14ac:dyDescent="0.2">
      <c r="A22" s="4" t="s">
        <v>108</v>
      </c>
      <c r="B22" s="17">
        <v>246.19</v>
      </c>
      <c r="C22" s="40"/>
    </row>
    <row r="23" spans="1:3" x14ac:dyDescent="0.2">
      <c r="A23" s="4"/>
      <c r="B23" s="17"/>
      <c r="C23" s="40"/>
    </row>
    <row r="24" spans="1:3" ht="31.5" x14ac:dyDescent="0.2">
      <c r="A24" s="4" t="s">
        <v>109</v>
      </c>
      <c r="B24" s="17">
        <v>187656.00267000002</v>
      </c>
      <c r="C24" s="40"/>
    </row>
    <row r="25" spans="1:3" ht="31.5" x14ac:dyDescent="0.2">
      <c r="A25" s="4" t="s">
        <v>134</v>
      </c>
      <c r="B25" s="17">
        <v>186352.00534</v>
      </c>
      <c r="C25" s="40"/>
    </row>
    <row r="26" spans="1:3" ht="31.5" x14ac:dyDescent="0.2">
      <c r="A26" s="4" t="s">
        <v>137</v>
      </c>
      <c r="B26" s="17">
        <v>188960</v>
      </c>
      <c r="C26" s="40"/>
    </row>
    <row r="27" spans="1:3" x14ac:dyDescent="0.2">
      <c r="A27" s="4"/>
      <c r="B27" s="17"/>
      <c r="C27" s="40"/>
    </row>
    <row r="28" spans="1:3" ht="31.5" x14ac:dyDescent="0.2">
      <c r="A28" s="4" t="s">
        <v>110</v>
      </c>
      <c r="B28" s="17">
        <v>0.13119217957175297</v>
      </c>
      <c r="C28" s="40"/>
    </row>
    <row r="29" spans="1:3" x14ac:dyDescent="0.2">
      <c r="A29" s="4"/>
      <c r="B29" s="17"/>
      <c r="C29" s="40"/>
    </row>
    <row r="30" spans="1:3" x14ac:dyDescent="0.2">
      <c r="A30" s="39" t="s">
        <v>9</v>
      </c>
      <c r="B30" s="17"/>
      <c r="C30" s="40"/>
    </row>
    <row r="31" spans="1:3" x14ac:dyDescent="0.2">
      <c r="A31" s="4"/>
      <c r="B31" s="17"/>
      <c r="C31" s="40"/>
    </row>
    <row r="32" spans="1:3" ht="31.5" x14ac:dyDescent="0.2">
      <c r="A32" s="4" t="s">
        <v>111</v>
      </c>
      <c r="B32" s="17">
        <v>27.271897691490469</v>
      </c>
      <c r="C32" s="40"/>
    </row>
    <row r="33" spans="1:3" x14ac:dyDescent="0.2">
      <c r="A33" s="4"/>
      <c r="B33" s="17"/>
      <c r="C33" s="40"/>
    </row>
    <row r="34" spans="1:3" ht="31.5" x14ac:dyDescent="0.2">
      <c r="A34" s="4" t="s">
        <v>112</v>
      </c>
      <c r="B34" s="17">
        <v>355.45863000000003</v>
      </c>
      <c r="C34" s="40"/>
    </row>
    <row r="35" spans="1:3" x14ac:dyDescent="0.2">
      <c r="A35" s="4" t="s">
        <v>10</v>
      </c>
      <c r="B35" s="17">
        <v>114.2</v>
      </c>
      <c r="C35" s="40"/>
    </row>
    <row r="36" spans="1:3" x14ac:dyDescent="0.2">
      <c r="A36" s="4" t="s">
        <v>11</v>
      </c>
      <c r="B36" s="17">
        <v>131.43</v>
      </c>
      <c r="C36" s="40"/>
    </row>
    <row r="37" spans="1:3" x14ac:dyDescent="0.2">
      <c r="A37" s="4" t="s">
        <v>12</v>
      </c>
      <c r="B37" s="17">
        <v>0</v>
      </c>
      <c r="C37" s="40"/>
    </row>
    <row r="38" spans="1:3" x14ac:dyDescent="0.2">
      <c r="A38" s="4" t="s">
        <v>13</v>
      </c>
      <c r="B38" s="17">
        <v>0</v>
      </c>
      <c r="C38" s="40"/>
    </row>
    <row r="39" spans="1:3" ht="47.25" x14ac:dyDescent="0.2">
      <c r="A39" s="4" t="s">
        <v>14</v>
      </c>
      <c r="B39" s="17">
        <v>0.21862999999999999</v>
      </c>
      <c r="C39" s="40"/>
    </row>
    <row r="40" spans="1:3" ht="47.25" x14ac:dyDescent="0.2">
      <c r="A40" s="4" t="s">
        <v>15</v>
      </c>
      <c r="B40" s="17">
        <v>103.63000000000001</v>
      </c>
      <c r="C40" s="40"/>
    </row>
    <row r="41" spans="1:3" ht="47.25" x14ac:dyDescent="0.2">
      <c r="A41" s="4" t="s">
        <v>16</v>
      </c>
      <c r="B41" s="17">
        <v>0</v>
      </c>
      <c r="C41" s="40"/>
    </row>
    <row r="42" spans="1:3" ht="47.25" x14ac:dyDescent="0.2">
      <c r="A42" s="4" t="s">
        <v>17</v>
      </c>
      <c r="B42" s="17">
        <v>5.98</v>
      </c>
      <c r="C42" s="40"/>
    </row>
    <row r="43" spans="1:3" x14ac:dyDescent="0.2">
      <c r="A43" s="4" t="s">
        <v>18</v>
      </c>
      <c r="B43" s="17">
        <v>0</v>
      </c>
      <c r="C43" s="40"/>
    </row>
    <row r="44" spans="1:3" x14ac:dyDescent="0.2">
      <c r="A44" s="4"/>
      <c r="B44" s="17"/>
      <c r="C44" s="40"/>
    </row>
    <row r="45" spans="1:3" ht="31.5" x14ac:dyDescent="0.2">
      <c r="A45" s="4" t="s">
        <v>113</v>
      </c>
      <c r="B45" s="17">
        <v>0.18811316151566471</v>
      </c>
      <c r="C45" s="40"/>
    </row>
    <row r="46" spans="1:3" x14ac:dyDescent="0.2">
      <c r="A46" s="4"/>
      <c r="B46" s="17"/>
      <c r="C46" s="40"/>
    </row>
    <row r="47" spans="1:3" ht="31.5" x14ac:dyDescent="0.2">
      <c r="A47" s="4" t="s">
        <v>114</v>
      </c>
      <c r="B47" s="17" t="s">
        <v>140</v>
      </c>
      <c r="C47" s="40"/>
    </row>
    <row r="48" spans="1:3" x14ac:dyDescent="0.2">
      <c r="A48" s="4"/>
      <c r="B48" s="17"/>
      <c r="C48" s="40"/>
    </row>
    <row r="49" spans="1:3" ht="47.25" x14ac:dyDescent="0.2">
      <c r="A49" s="4" t="s">
        <v>115</v>
      </c>
      <c r="B49" s="17" t="s">
        <v>140</v>
      </c>
      <c r="C49" s="40"/>
    </row>
    <row r="50" spans="1:3" x14ac:dyDescent="0.2">
      <c r="A50" s="4"/>
      <c r="B50" s="17"/>
      <c r="C50" s="40"/>
    </row>
    <row r="51" spans="1:3" x14ac:dyDescent="0.2">
      <c r="A51" s="5" t="s">
        <v>116</v>
      </c>
      <c r="B51" s="17">
        <v>0</v>
      </c>
      <c r="C51" s="40"/>
    </row>
    <row r="52" spans="1:3" ht="31.5" x14ac:dyDescent="0.2">
      <c r="A52" s="4" t="s">
        <v>117</v>
      </c>
      <c r="B52" s="17">
        <v>0.18811316151566471</v>
      </c>
      <c r="C52" s="40"/>
    </row>
    <row r="53" spans="1:3" x14ac:dyDescent="0.2">
      <c r="A53" s="4"/>
      <c r="B53" s="17"/>
      <c r="C53" s="40"/>
    </row>
    <row r="54" spans="1:3" ht="31.5" x14ac:dyDescent="0.2">
      <c r="A54" s="4" t="s">
        <v>118</v>
      </c>
      <c r="B54" s="17"/>
      <c r="C54" s="40"/>
    </row>
    <row r="55" spans="1:3" x14ac:dyDescent="0.2">
      <c r="A55" s="4"/>
      <c r="B55" s="17"/>
      <c r="C55" s="40"/>
    </row>
    <row r="56" spans="1:3" x14ac:dyDescent="0.2">
      <c r="A56" s="4" t="s">
        <v>120</v>
      </c>
      <c r="B56" s="17">
        <v>601.64863000000003</v>
      </c>
      <c r="C56" s="40"/>
    </row>
    <row r="57" spans="1:3" ht="31.5" x14ac:dyDescent="0.2">
      <c r="A57" s="4" t="s">
        <v>121</v>
      </c>
      <c r="B57" s="17">
        <v>0.320612515155202</v>
      </c>
      <c r="C57" s="40"/>
    </row>
    <row r="58" spans="1:3" x14ac:dyDescent="0.2">
      <c r="A58" s="4"/>
      <c r="B58" s="17"/>
      <c r="C58" s="40"/>
    </row>
    <row r="59" spans="1:3" ht="31.5" x14ac:dyDescent="0.2">
      <c r="A59" s="4" t="s">
        <v>19</v>
      </c>
      <c r="B59" s="17"/>
      <c r="C59" s="40"/>
    </row>
    <row r="60" spans="1:3" ht="47.25" x14ac:dyDescent="0.2">
      <c r="A60" s="4" t="s">
        <v>139</v>
      </c>
      <c r="B60" s="17" t="s">
        <v>140</v>
      </c>
      <c r="C60" s="40"/>
    </row>
    <row r="61" spans="1:3" x14ac:dyDescent="0.2">
      <c r="A61" s="4" t="s">
        <v>122</v>
      </c>
      <c r="B61" s="17" t="s">
        <v>140</v>
      </c>
      <c r="C61" s="40"/>
    </row>
    <row r="62" spans="1:3" x14ac:dyDescent="0.2">
      <c r="A62" s="2"/>
      <c r="B62" s="2"/>
      <c r="C62" s="40"/>
    </row>
    <row r="63" spans="1:3" x14ac:dyDescent="0.2">
      <c r="C63" s="40"/>
    </row>
    <row r="64" spans="1:3" x14ac:dyDescent="0.2">
      <c r="C64" s="40"/>
    </row>
    <row r="65" spans="3:3" x14ac:dyDescent="0.2">
      <c r="C65" s="40"/>
    </row>
    <row r="66" spans="3:3" x14ac:dyDescent="0.2">
      <c r="C66" s="40"/>
    </row>
    <row r="67" spans="3:3" x14ac:dyDescent="0.2">
      <c r="C67" s="40"/>
    </row>
    <row r="68" spans="3:3" x14ac:dyDescent="0.2">
      <c r="C68" s="40"/>
    </row>
    <row r="69" spans="3:3" x14ac:dyDescent="0.2">
      <c r="C69" s="40"/>
    </row>
    <row r="70" spans="3:3" x14ac:dyDescent="0.2">
      <c r="C70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9E9F-29CA-4B5C-9E5B-7E66204012F7}">
  <dimension ref="A1:C64"/>
  <sheetViews>
    <sheetView rightToLeft="1" topLeftCell="A58" workbookViewId="0">
      <selection activeCell="A62" sqref="A62"/>
    </sheetView>
  </sheetViews>
  <sheetFormatPr defaultRowHeight="15.75" x14ac:dyDescent="0.2"/>
  <cols>
    <col min="1" max="1" width="81.75" style="35" customWidth="1"/>
    <col min="2" max="2" width="46" style="35" customWidth="1"/>
  </cols>
  <sheetData>
    <row r="1" spans="1:3" ht="47.25" x14ac:dyDescent="0.2">
      <c r="A1" s="4" t="s">
        <v>138</v>
      </c>
      <c r="B1" s="1" t="s">
        <v>0</v>
      </c>
    </row>
    <row r="2" spans="1:3" ht="14.25" x14ac:dyDescent="0.2">
      <c r="A2" s="38"/>
      <c r="B2" s="38"/>
    </row>
    <row r="3" spans="1:3" x14ac:dyDescent="0.2">
      <c r="A3" s="2"/>
      <c r="B3" s="3"/>
    </row>
    <row r="4" spans="1:3" x14ac:dyDescent="0.2">
      <c r="A4" s="2"/>
      <c r="B4" s="3"/>
    </row>
    <row r="5" spans="1:3" x14ac:dyDescent="0.2">
      <c r="A5" s="4" t="s">
        <v>1</v>
      </c>
      <c r="B5" s="17">
        <f>+B6+B7</f>
        <v>85.6</v>
      </c>
      <c r="C5" s="40"/>
    </row>
    <row r="6" spans="1:3" x14ac:dyDescent="0.2">
      <c r="A6" s="4" t="s">
        <v>2</v>
      </c>
      <c r="B6" s="17">
        <v>0</v>
      </c>
      <c r="C6" s="40"/>
    </row>
    <row r="7" spans="1:3" x14ac:dyDescent="0.2">
      <c r="A7" s="4" t="s">
        <v>3</v>
      </c>
      <c r="B7" s="17">
        <v>85.6</v>
      </c>
      <c r="C7" s="40"/>
    </row>
    <row r="8" spans="1:3" x14ac:dyDescent="0.2">
      <c r="A8" s="4"/>
      <c r="B8" s="3"/>
      <c r="C8" s="40"/>
    </row>
    <row r="9" spans="1:3" ht="31.5" x14ac:dyDescent="0.2">
      <c r="A9" s="4" t="s">
        <v>20</v>
      </c>
      <c r="B9" s="17">
        <f>+B10+B11</f>
        <v>0</v>
      </c>
      <c r="C9" s="40"/>
    </row>
    <row r="10" spans="1:3" x14ac:dyDescent="0.2">
      <c r="A10" s="4" t="s">
        <v>4</v>
      </c>
      <c r="B10" s="17">
        <f>H12</f>
        <v>0</v>
      </c>
      <c r="C10" s="40"/>
    </row>
    <row r="11" spans="1:3" x14ac:dyDescent="0.2">
      <c r="A11" s="4" t="s">
        <v>5</v>
      </c>
      <c r="B11" s="17">
        <f>H13</f>
        <v>0</v>
      </c>
      <c r="C11" s="40"/>
    </row>
    <row r="12" spans="1:3" x14ac:dyDescent="0.2">
      <c r="A12" s="4"/>
      <c r="B12" s="3"/>
      <c r="C12" s="40"/>
    </row>
    <row r="13" spans="1:3" x14ac:dyDescent="0.2">
      <c r="A13" s="4" t="s">
        <v>6</v>
      </c>
      <c r="B13" s="3"/>
      <c r="C13" s="40"/>
    </row>
    <row r="14" spans="1:3" x14ac:dyDescent="0.2">
      <c r="A14" s="4" t="s">
        <v>105</v>
      </c>
      <c r="B14" s="17">
        <f>H17</f>
        <v>0</v>
      </c>
      <c r="C14" s="40"/>
    </row>
    <row r="15" spans="1:3" x14ac:dyDescent="0.2">
      <c r="A15" s="4" t="s">
        <v>7</v>
      </c>
      <c r="B15" s="17">
        <v>0</v>
      </c>
      <c r="C15" s="40"/>
    </row>
    <row r="16" spans="1:3" x14ac:dyDescent="0.2">
      <c r="A16" s="4"/>
      <c r="B16" s="3"/>
      <c r="C16" s="40"/>
    </row>
    <row r="17" spans="1:3" x14ac:dyDescent="0.2">
      <c r="A17" s="4" t="s">
        <v>8</v>
      </c>
      <c r="B17" s="18">
        <v>148.74</v>
      </c>
      <c r="C17" s="40"/>
    </row>
    <row r="18" spans="1:3" x14ac:dyDescent="0.2">
      <c r="A18" s="4"/>
      <c r="B18" s="3"/>
      <c r="C18" s="40"/>
    </row>
    <row r="19" spans="1:3" x14ac:dyDescent="0.2">
      <c r="A19" s="4" t="s">
        <v>106</v>
      </c>
      <c r="B19" s="17">
        <f>H29</f>
        <v>0</v>
      </c>
      <c r="C19" s="40"/>
    </row>
    <row r="20" spans="1:3" x14ac:dyDescent="0.2">
      <c r="A20" s="4"/>
      <c r="B20" s="3"/>
      <c r="C20" s="40"/>
    </row>
    <row r="21" spans="1:3" x14ac:dyDescent="0.2">
      <c r="A21" s="4" t="s">
        <v>107</v>
      </c>
      <c r="B21" s="17">
        <f>H30</f>
        <v>0</v>
      </c>
      <c r="C21" s="40"/>
    </row>
    <row r="22" spans="1:3" x14ac:dyDescent="0.2">
      <c r="A22" s="4"/>
      <c r="B22" s="3"/>
      <c r="C22" s="40"/>
    </row>
    <row r="23" spans="1:3" x14ac:dyDescent="0.2">
      <c r="A23" s="4" t="s">
        <v>108</v>
      </c>
      <c r="B23" s="17">
        <f>+B21+B19+B17+B13+B9+B5</f>
        <v>234.34</v>
      </c>
      <c r="C23" s="40"/>
    </row>
    <row r="24" spans="1:3" x14ac:dyDescent="0.2">
      <c r="A24" s="4"/>
      <c r="B24" s="3"/>
      <c r="C24" s="40"/>
    </row>
    <row r="25" spans="1:3" x14ac:dyDescent="0.2">
      <c r="A25" s="4" t="s">
        <v>109</v>
      </c>
      <c r="B25" s="26">
        <f>+(B27+B26)/2</f>
        <v>181390</v>
      </c>
      <c r="C25" s="40"/>
    </row>
    <row r="26" spans="1:3" x14ac:dyDescent="0.2">
      <c r="A26" s="4" t="s">
        <v>134</v>
      </c>
      <c r="B26" s="26">
        <v>179604</v>
      </c>
      <c r="C26" s="40"/>
    </row>
    <row r="27" spans="1:3" x14ac:dyDescent="0.2">
      <c r="A27" s="4" t="s">
        <v>137</v>
      </c>
      <c r="B27" s="26">
        <v>183176</v>
      </c>
      <c r="C27" s="40"/>
    </row>
    <row r="28" spans="1:3" x14ac:dyDescent="0.2">
      <c r="A28" s="4"/>
      <c r="B28" s="3"/>
      <c r="C28" s="40"/>
    </row>
    <row r="29" spans="1:3" x14ac:dyDescent="0.2">
      <c r="A29" s="4" t="s">
        <v>110</v>
      </c>
      <c r="B29" s="19">
        <f>(B23/B25)*100</f>
        <v>0.12919124538287668</v>
      </c>
      <c r="C29" s="40"/>
    </row>
    <row r="30" spans="1:3" x14ac:dyDescent="0.2">
      <c r="A30" s="4"/>
      <c r="B30" s="3"/>
      <c r="C30" s="40"/>
    </row>
    <row r="31" spans="1:3" x14ac:dyDescent="0.2">
      <c r="A31" s="39" t="s">
        <v>9</v>
      </c>
      <c r="B31" s="3"/>
      <c r="C31" s="40"/>
    </row>
    <row r="32" spans="1:3" x14ac:dyDescent="0.2">
      <c r="A32" s="4"/>
      <c r="B32" s="3"/>
      <c r="C32" s="40"/>
    </row>
    <row r="33" spans="1:3" x14ac:dyDescent="0.2">
      <c r="A33" s="4" t="s">
        <v>111</v>
      </c>
      <c r="B33" s="26">
        <v>26.68189769149047</v>
      </c>
      <c r="C33" s="40"/>
    </row>
    <row r="34" spans="1:3" x14ac:dyDescent="0.2">
      <c r="A34" s="4"/>
      <c r="B34" s="3"/>
      <c r="C34" s="40"/>
    </row>
    <row r="35" spans="1:3" x14ac:dyDescent="0.2">
      <c r="A35" s="4" t="s">
        <v>112</v>
      </c>
      <c r="B35" s="17">
        <f>+B36+B37+B38+B39+B40+B41+B42+B43+B44</f>
        <v>351.17944</v>
      </c>
      <c r="C35" s="40"/>
    </row>
    <row r="36" spans="1:3" x14ac:dyDescent="0.2">
      <c r="A36" s="4" t="s">
        <v>10</v>
      </c>
      <c r="B36" s="17">
        <v>114.2</v>
      </c>
      <c r="C36" s="40"/>
    </row>
    <row r="37" spans="1:3" x14ac:dyDescent="0.2">
      <c r="A37" s="4" t="s">
        <v>11</v>
      </c>
      <c r="B37" s="17">
        <v>131.43</v>
      </c>
      <c r="C37" s="40"/>
    </row>
    <row r="38" spans="1:3" x14ac:dyDescent="0.2">
      <c r="A38" s="4" t="s">
        <v>12</v>
      </c>
      <c r="B38" s="17">
        <f>F23</f>
        <v>0</v>
      </c>
      <c r="C38" s="40"/>
    </row>
    <row r="39" spans="1:3" x14ac:dyDescent="0.2">
      <c r="A39" s="4" t="s">
        <v>13</v>
      </c>
      <c r="B39" s="17">
        <f>F24</f>
        <v>0</v>
      </c>
      <c r="C39" s="40"/>
    </row>
    <row r="40" spans="1:3" ht="31.5" x14ac:dyDescent="0.2">
      <c r="A40" s="4" t="s">
        <v>14</v>
      </c>
      <c r="B40" s="18">
        <v>0.17943999999999999</v>
      </c>
      <c r="C40" s="40"/>
    </row>
    <row r="41" spans="1:3" ht="31.5" x14ac:dyDescent="0.2">
      <c r="A41" s="4" t="s">
        <v>15</v>
      </c>
      <c r="B41" s="18">
        <v>99.68</v>
      </c>
      <c r="C41" s="40"/>
    </row>
    <row r="42" spans="1:3" ht="31.5" x14ac:dyDescent="0.2">
      <c r="A42" s="4" t="s">
        <v>16</v>
      </c>
      <c r="B42" s="18">
        <v>0</v>
      </c>
      <c r="C42" s="40"/>
    </row>
    <row r="43" spans="1:3" ht="31.5" x14ac:dyDescent="0.2">
      <c r="A43" s="4" t="s">
        <v>17</v>
      </c>
      <c r="B43" s="18">
        <v>5.69</v>
      </c>
      <c r="C43" s="40"/>
    </row>
    <row r="44" spans="1:3" x14ac:dyDescent="0.2">
      <c r="A44" s="4" t="s">
        <v>18</v>
      </c>
      <c r="B44" s="18">
        <v>0</v>
      </c>
      <c r="C44" s="40"/>
    </row>
    <row r="45" spans="1:3" x14ac:dyDescent="0.2">
      <c r="A45" s="4"/>
      <c r="B45" s="3"/>
      <c r="C45" s="40"/>
    </row>
    <row r="46" spans="1:3" x14ac:dyDescent="0.2">
      <c r="A46" s="4" t="s">
        <v>113</v>
      </c>
      <c r="B46" s="19">
        <f>(B35/B27)*100</f>
        <v>0.19171694981875356</v>
      </c>
      <c r="C46" s="40"/>
    </row>
    <row r="47" spans="1:3" x14ac:dyDescent="0.2">
      <c r="A47" s="4"/>
      <c r="B47" s="3"/>
      <c r="C47" s="40"/>
    </row>
    <row r="48" spans="1:3" x14ac:dyDescent="0.2">
      <c r="A48" s="4" t="s">
        <v>114</v>
      </c>
      <c r="B48" s="3">
        <v>0.28000000000000003</v>
      </c>
      <c r="C48" s="40"/>
    </row>
    <row r="49" spans="1:3" x14ac:dyDescent="0.2">
      <c r="A49" s="4"/>
      <c r="B49" s="3"/>
      <c r="C49" s="40"/>
    </row>
    <row r="50" spans="1:3" ht="31.5" x14ac:dyDescent="0.2">
      <c r="A50" s="4" t="s">
        <v>115</v>
      </c>
      <c r="B50" s="18">
        <f>B48-B46</f>
        <v>8.8283050181246464E-2</v>
      </c>
      <c r="C50" s="40"/>
    </row>
    <row r="51" spans="1:3" x14ac:dyDescent="0.2">
      <c r="A51" s="4"/>
      <c r="B51" s="18"/>
      <c r="C51" s="40"/>
    </row>
    <row r="52" spans="1:3" x14ac:dyDescent="0.2">
      <c r="A52" s="5" t="s">
        <v>116</v>
      </c>
      <c r="B52" s="3">
        <v>0</v>
      </c>
      <c r="C52" s="40"/>
    </row>
    <row r="53" spans="1:3" ht="31.5" x14ac:dyDescent="0.2">
      <c r="A53" s="4" t="s">
        <v>117</v>
      </c>
      <c r="B53" s="17">
        <f>(B35-B52)/B27*100</f>
        <v>0.19171694981875356</v>
      </c>
      <c r="C53" s="40"/>
    </row>
    <row r="54" spans="1:3" x14ac:dyDescent="0.2">
      <c r="A54" s="4"/>
      <c r="B54" s="3"/>
      <c r="C54" s="40"/>
    </row>
    <row r="55" spans="1:3" x14ac:dyDescent="0.2">
      <c r="A55" s="4" t="s">
        <v>118</v>
      </c>
      <c r="B55" s="17"/>
      <c r="C55" s="40"/>
    </row>
    <row r="56" spans="1:3" x14ac:dyDescent="0.2">
      <c r="A56" s="4"/>
      <c r="B56" s="17"/>
      <c r="C56" s="40"/>
    </row>
    <row r="57" spans="1:3" x14ac:dyDescent="0.2">
      <c r="A57" s="4" t="s">
        <v>120</v>
      </c>
      <c r="B57" s="17">
        <f>+B35+B23-B52</f>
        <v>585.51944000000003</v>
      </c>
      <c r="C57" s="40"/>
    </row>
    <row r="58" spans="1:3" x14ac:dyDescent="0.2">
      <c r="A58" s="4" t="s">
        <v>121</v>
      </c>
      <c r="B58" s="27">
        <f>(B57/B25)*100</f>
        <v>0.3227958762886598</v>
      </c>
      <c r="C58" s="40"/>
    </row>
    <row r="59" spans="1:3" x14ac:dyDescent="0.2">
      <c r="A59" s="4"/>
      <c r="B59" s="3"/>
      <c r="C59" s="40"/>
    </row>
    <row r="60" spans="1:3" x14ac:dyDescent="0.2">
      <c r="A60" s="4" t="s">
        <v>19</v>
      </c>
      <c r="B60" s="3"/>
      <c r="C60" s="40"/>
    </row>
    <row r="61" spans="1:3" ht="31.5" x14ac:dyDescent="0.2">
      <c r="A61" s="4" t="s">
        <v>136</v>
      </c>
      <c r="B61" s="3">
        <v>0.25</v>
      </c>
      <c r="C61" s="40"/>
    </row>
    <row r="62" spans="1:3" x14ac:dyDescent="0.2">
      <c r="A62" s="4" t="s">
        <v>122</v>
      </c>
      <c r="B62" s="18">
        <f>+B61+B29</f>
        <v>0.37919124538287668</v>
      </c>
      <c r="C62" s="40"/>
    </row>
    <row r="63" spans="1:3" x14ac:dyDescent="0.2">
      <c r="A63" s="2"/>
      <c r="B63" s="2"/>
      <c r="C63" s="40"/>
    </row>
    <row r="64" spans="1:3" x14ac:dyDescent="0.2">
      <c r="B64" s="3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C3447-C192-4290-8FB4-7B8AE8055FFD}">
  <dimension ref="A1:C64"/>
  <sheetViews>
    <sheetView rightToLeft="1" topLeftCell="A70" workbookViewId="0"/>
  </sheetViews>
  <sheetFormatPr defaultRowHeight="15.75" x14ac:dyDescent="0.2"/>
  <cols>
    <col min="1" max="1" width="81.75" style="35" customWidth="1"/>
    <col min="2" max="2" width="46" style="35" customWidth="1"/>
  </cols>
  <sheetData>
    <row r="1" spans="1:3" ht="47.25" x14ac:dyDescent="0.2">
      <c r="A1" s="37" t="s">
        <v>135</v>
      </c>
      <c r="B1" s="1" t="s">
        <v>0</v>
      </c>
    </row>
    <row r="2" spans="1:3" x14ac:dyDescent="0.2">
      <c r="A2" s="2"/>
      <c r="B2" s="2"/>
    </row>
    <row r="3" spans="1:3" x14ac:dyDescent="0.2">
      <c r="A3" s="2"/>
      <c r="B3" s="3"/>
    </row>
    <row r="4" spans="1:3" x14ac:dyDescent="0.2">
      <c r="A4" s="2"/>
      <c r="B4" s="3"/>
    </row>
    <row r="5" spans="1:3" x14ac:dyDescent="0.2">
      <c r="A5" s="4" t="s">
        <v>1</v>
      </c>
      <c r="B5" s="17">
        <f>+B6+B7</f>
        <v>5.27</v>
      </c>
      <c r="C5" s="40"/>
    </row>
    <row r="6" spans="1:3" x14ac:dyDescent="0.2">
      <c r="A6" s="4" t="s">
        <v>2</v>
      </c>
      <c r="B6" s="17">
        <v>0</v>
      </c>
      <c r="C6" s="40"/>
    </row>
    <row r="7" spans="1:3" x14ac:dyDescent="0.2">
      <c r="A7" s="4" t="s">
        <v>3</v>
      </c>
      <c r="B7" s="17">
        <v>5.27</v>
      </c>
      <c r="C7" s="40"/>
    </row>
    <row r="8" spans="1:3" x14ac:dyDescent="0.2">
      <c r="A8" s="4"/>
      <c r="B8" s="17"/>
      <c r="C8" s="40"/>
    </row>
    <row r="9" spans="1:3" ht="31.5" x14ac:dyDescent="0.2">
      <c r="A9" s="4" t="s">
        <v>20</v>
      </c>
      <c r="B9" s="17">
        <f>+B10+B11</f>
        <v>0</v>
      </c>
      <c r="C9" s="40"/>
    </row>
    <row r="10" spans="1:3" x14ac:dyDescent="0.2">
      <c r="A10" s="4" t="s">
        <v>4</v>
      </c>
      <c r="B10" s="17">
        <f>J12</f>
        <v>0</v>
      </c>
      <c r="C10" s="40"/>
    </row>
    <row r="11" spans="1:3" x14ac:dyDescent="0.2">
      <c r="A11" s="4" t="s">
        <v>5</v>
      </c>
      <c r="B11" s="17">
        <f>J13</f>
        <v>0</v>
      </c>
      <c r="C11" s="40"/>
    </row>
    <row r="12" spans="1:3" x14ac:dyDescent="0.2">
      <c r="A12" s="4"/>
      <c r="B12" s="17"/>
      <c r="C12" s="40"/>
    </row>
    <row r="13" spans="1:3" x14ac:dyDescent="0.2">
      <c r="A13" s="4" t="s">
        <v>6</v>
      </c>
      <c r="B13" s="17">
        <f>+B14+B15</f>
        <v>0</v>
      </c>
      <c r="C13" s="40"/>
    </row>
    <row r="14" spans="1:3" x14ac:dyDescent="0.2">
      <c r="A14" s="4" t="s">
        <v>69</v>
      </c>
      <c r="B14" s="17">
        <f>J17</f>
        <v>0</v>
      </c>
      <c r="C14" s="40"/>
    </row>
    <row r="15" spans="1:3" x14ac:dyDescent="0.2">
      <c r="A15" s="4" t="s">
        <v>7</v>
      </c>
      <c r="B15" s="17">
        <v>0</v>
      </c>
      <c r="C15" s="40"/>
    </row>
    <row r="16" spans="1:3" x14ac:dyDescent="0.2">
      <c r="A16" s="4"/>
      <c r="B16" s="17"/>
      <c r="C16" s="40"/>
    </row>
    <row r="17" spans="1:3" x14ac:dyDescent="0.2">
      <c r="A17" s="4" t="s">
        <v>8</v>
      </c>
      <c r="B17" s="17">
        <v>5</v>
      </c>
      <c r="C17" s="40"/>
    </row>
    <row r="18" spans="1:3" x14ac:dyDescent="0.2">
      <c r="A18" s="4"/>
      <c r="B18" s="17"/>
      <c r="C18" s="40"/>
    </row>
    <row r="19" spans="1:3" x14ac:dyDescent="0.2">
      <c r="A19" s="4" t="s">
        <v>106</v>
      </c>
      <c r="B19" s="17">
        <f>J29</f>
        <v>0</v>
      </c>
      <c r="C19" s="40"/>
    </row>
    <row r="20" spans="1:3" x14ac:dyDescent="0.2">
      <c r="A20" s="4"/>
      <c r="B20" s="17"/>
      <c r="C20" s="40"/>
    </row>
    <row r="21" spans="1:3" x14ac:dyDescent="0.2">
      <c r="A21" s="4" t="s">
        <v>107</v>
      </c>
      <c r="B21" s="17">
        <f>J30</f>
        <v>0</v>
      </c>
      <c r="C21" s="40"/>
    </row>
    <row r="22" spans="1:3" x14ac:dyDescent="0.2">
      <c r="A22" s="4"/>
      <c r="B22" s="17"/>
      <c r="C22" s="40"/>
    </row>
    <row r="23" spans="1:3" x14ac:dyDescent="0.2">
      <c r="A23" s="4" t="s">
        <v>108</v>
      </c>
      <c r="B23" s="17">
        <f>+B21+B19+B17+B13+B9+B5</f>
        <v>10.27</v>
      </c>
      <c r="C23" s="40"/>
    </row>
    <row r="24" spans="1:3" x14ac:dyDescent="0.2">
      <c r="A24" s="4"/>
      <c r="B24" s="17"/>
      <c r="C24" s="40"/>
    </row>
    <row r="25" spans="1:3" x14ac:dyDescent="0.2">
      <c r="A25" s="4" t="s">
        <v>109</v>
      </c>
      <c r="B25" s="17">
        <f>+(B27+B26)/2</f>
        <v>5064.5</v>
      </c>
      <c r="C25" s="40"/>
    </row>
    <row r="26" spans="1:3" x14ac:dyDescent="0.2">
      <c r="A26" s="4" t="s">
        <v>134</v>
      </c>
      <c r="B26" s="17">
        <v>5496</v>
      </c>
      <c r="C26" s="40"/>
    </row>
    <row r="27" spans="1:3" x14ac:dyDescent="0.2">
      <c r="A27" s="4" t="s">
        <v>137</v>
      </c>
      <c r="B27" s="17">
        <v>4633</v>
      </c>
      <c r="C27" s="40"/>
    </row>
    <row r="28" spans="1:3" x14ac:dyDescent="0.2">
      <c r="A28" s="4"/>
      <c r="B28" s="17"/>
      <c r="C28" s="40"/>
    </row>
    <row r="29" spans="1:3" x14ac:dyDescent="0.2">
      <c r="A29" s="4" t="s">
        <v>110</v>
      </c>
      <c r="B29" s="17">
        <f>(B23/B25)*100</f>
        <v>0.20278408529963471</v>
      </c>
      <c r="C29" s="40"/>
    </row>
    <row r="30" spans="1:3" x14ac:dyDescent="0.2">
      <c r="A30" s="4"/>
      <c r="B30" s="17"/>
      <c r="C30" s="40"/>
    </row>
    <row r="31" spans="1:3" x14ac:dyDescent="0.2">
      <c r="A31" s="39" t="s">
        <v>9</v>
      </c>
      <c r="B31" s="17"/>
      <c r="C31" s="40"/>
    </row>
    <row r="32" spans="1:3" x14ac:dyDescent="0.2">
      <c r="A32" s="39"/>
      <c r="B32" s="17"/>
      <c r="C32" s="40"/>
    </row>
    <row r="33" spans="1:3" x14ac:dyDescent="0.2">
      <c r="A33" s="4" t="s">
        <v>111</v>
      </c>
      <c r="B33" s="17">
        <v>0.52</v>
      </c>
      <c r="C33" s="40"/>
    </row>
    <row r="34" spans="1:3" x14ac:dyDescent="0.2">
      <c r="A34" s="4"/>
      <c r="B34" s="17"/>
      <c r="C34" s="40"/>
    </row>
    <row r="35" spans="1:3" x14ac:dyDescent="0.2">
      <c r="A35" s="4" t="s">
        <v>112</v>
      </c>
      <c r="B35" s="17">
        <f>+B36+B37+B38+B39+B40+B41+B42+B43+B44</f>
        <v>3.9232200000000002</v>
      </c>
      <c r="C35" s="40"/>
    </row>
    <row r="36" spans="1:3" x14ac:dyDescent="0.2">
      <c r="A36" s="4" t="s">
        <v>10</v>
      </c>
      <c r="B36" s="17">
        <v>0</v>
      </c>
      <c r="C36" s="40"/>
    </row>
    <row r="37" spans="1:3" x14ac:dyDescent="0.2">
      <c r="A37" s="4" t="s">
        <v>11</v>
      </c>
      <c r="B37" s="17">
        <v>0</v>
      </c>
      <c r="C37" s="40"/>
    </row>
    <row r="38" spans="1:3" x14ac:dyDescent="0.2">
      <c r="A38" s="4" t="s">
        <v>12</v>
      </c>
      <c r="B38" s="17">
        <v>0</v>
      </c>
      <c r="C38" s="40"/>
    </row>
    <row r="39" spans="1:3" x14ac:dyDescent="0.2">
      <c r="A39" s="4" t="s">
        <v>13</v>
      </c>
      <c r="B39" s="17">
        <v>0</v>
      </c>
      <c r="C39" s="40"/>
    </row>
    <row r="40" spans="1:3" ht="31.5" x14ac:dyDescent="0.2">
      <c r="A40" s="4" t="s">
        <v>14</v>
      </c>
      <c r="B40" s="17">
        <v>3.322E-2</v>
      </c>
      <c r="C40" s="40"/>
    </row>
    <row r="41" spans="1:3" ht="31.5" x14ac:dyDescent="0.2">
      <c r="A41" s="4" t="s">
        <v>15</v>
      </c>
      <c r="B41" s="17">
        <v>3.6</v>
      </c>
      <c r="C41" s="40"/>
    </row>
    <row r="42" spans="1:3" ht="31.5" x14ac:dyDescent="0.2">
      <c r="A42" s="4" t="s">
        <v>16</v>
      </c>
      <c r="B42" s="17">
        <v>0</v>
      </c>
      <c r="C42" s="40"/>
    </row>
    <row r="43" spans="1:3" ht="31.5" x14ac:dyDescent="0.2">
      <c r="A43" s="4" t="s">
        <v>17</v>
      </c>
      <c r="B43" s="17">
        <v>0.28999999999999998</v>
      </c>
      <c r="C43" s="40"/>
    </row>
    <row r="44" spans="1:3" x14ac:dyDescent="0.2">
      <c r="A44" s="4" t="s">
        <v>18</v>
      </c>
      <c r="B44" s="17">
        <v>0</v>
      </c>
      <c r="C44" s="40"/>
    </row>
    <row r="45" spans="1:3" x14ac:dyDescent="0.2">
      <c r="A45" s="4"/>
      <c r="B45" s="17"/>
      <c r="C45" s="40"/>
    </row>
    <row r="46" spans="1:3" x14ac:dyDescent="0.2">
      <c r="A46" s="4" t="s">
        <v>113</v>
      </c>
      <c r="B46" s="17">
        <f>(B35/B27)*100</f>
        <v>8.4679905029138788E-2</v>
      </c>
      <c r="C46" s="40"/>
    </row>
    <row r="47" spans="1:3" x14ac:dyDescent="0.2">
      <c r="A47" s="4"/>
      <c r="B47" s="17"/>
      <c r="C47" s="40"/>
    </row>
    <row r="48" spans="1:3" x14ac:dyDescent="0.2">
      <c r="A48" s="4" t="s">
        <v>114</v>
      </c>
      <c r="B48" s="17">
        <v>0.25</v>
      </c>
      <c r="C48" s="40"/>
    </row>
    <row r="49" spans="1:3" x14ac:dyDescent="0.2">
      <c r="A49" s="4"/>
      <c r="B49" s="17"/>
      <c r="C49" s="40"/>
    </row>
    <row r="50" spans="1:3" ht="31.5" x14ac:dyDescent="0.2">
      <c r="A50" s="4" t="s">
        <v>115</v>
      </c>
      <c r="B50" s="17">
        <f>B48-B46</f>
        <v>0.1653200949708612</v>
      </c>
      <c r="C50" s="40"/>
    </row>
    <row r="51" spans="1:3" x14ac:dyDescent="0.2">
      <c r="A51" s="4"/>
      <c r="B51" s="17"/>
      <c r="C51" s="40"/>
    </row>
    <row r="52" spans="1:3" x14ac:dyDescent="0.2">
      <c r="A52" s="4" t="s">
        <v>116</v>
      </c>
      <c r="B52" s="17">
        <v>0</v>
      </c>
      <c r="C52" s="40"/>
    </row>
    <row r="53" spans="1:3" ht="31.5" x14ac:dyDescent="0.2">
      <c r="A53" s="4" t="s">
        <v>117</v>
      </c>
      <c r="B53" s="17">
        <f>(B35-B52)/B27*100</f>
        <v>8.4679905029138788E-2</v>
      </c>
      <c r="C53" s="40"/>
    </row>
    <row r="54" spans="1:3" x14ac:dyDescent="0.2">
      <c r="A54" s="4"/>
      <c r="B54" s="17"/>
      <c r="C54" s="40"/>
    </row>
    <row r="55" spans="1:3" x14ac:dyDescent="0.2">
      <c r="A55" s="4" t="s">
        <v>118</v>
      </c>
      <c r="B55" s="17"/>
      <c r="C55" s="40"/>
    </row>
    <row r="56" spans="1:3" x14ac:dyDescent="0.2">
      <c r="A56" s="4"/>
      <c r="B56" s="17"/>
      <c r="C56" s="40"/>
    </row>
    <row r="57" spans="1:3" x14ac:dyDescent="0.2">
      <c r="A57" s="4" t="s">
        <v>119</v>
      </c>
      <c r="B57" s="17">
        <f>+B35+B23-B52</f>
        <v>14.19322</v>
      </c>
      <c r="C57" s="40"/>
    </row>
    <row r="58" spans="1:3" x14ac:dyDescent="0.2">
      <c r="A58" s="4" t="s">
        <v>121</v>
      </c>
      <c r="B58" s="17">
        <f>(B57/B25)*100</f>
        <v>0.28024918550696021</v>
      </c>
      <c r="C58" s="40"/>
    </row>
    <row r="59" spans="1:3" x14ac:dyDescent="0.2">
      <c r="A59" s="4"/>
      <c r="B59" s="17"/>
      <c r="C59" s="40"/>
    </row>
    <row r="60" spans="1:3" x14ac:dyDescent="0.2">
      <c r="A60" s="4" t="s">
        <v>19</v>
      </c>
      <c r="B60" s="17"/>
      <c r="C60" s="40"/>
    </row>
    <row r="61" spans="1:3" ht="31.5" x14ac:dyDescent="0.2">
      <c r="A61" s="4" t="s">
        <v>136</v>
      </c>
      <c r="B61" s="17">
        <v>0.15</v>
      </c>
      <c r="C61" s="40"/>
    </row>
    <row r="62" spans="1:3" x14ac:dyDescent="0.2">
      <c r="A62" s="4" t="s">
        <v>122</v>
      </c>
      <c r="B62" s="17">
        <f>+B61+B29</f>
        <v>0.35278408529963468</v>
      </c>
      <c r="C62" s="40"/>
    </row>
    <row r="63" spans="1:3" x14ac:dyDescent="0.2">
      <c r="A63" s="2"/>
      <c r="B63" s="2"/>
      <c r="C63" s="40"/>
    </row>
    <row r="64" spans="1:3" x14ac:dyDescent="0.2">
      <c r="B6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BA2-77A0-4F03-8880-1EE0302BBC13}">
  <dimension ref="A1:C63"/>
  <sheetViews>
    <sheetView rightToLeft="1" workbookViewId="0"/>
  </sheetViews>
  <sheetFormatPr defaultRowHeight="15.75" x14ac:dyDescent="0.2"/>
  <cols>
    <col min="1" max="1" width="81.75" style="35" customWidth="1"/>
    <col min="2" max="2" width="46" style="35" customWidth="1"/>
  </cols>
  <sheetData>
    <row r="1" spans="1:3" ht="47.25" x14ac:dyDescent="0.2">
      <c r="A1" s="4" t="s">
        <v>135</v>
      </c>
      <c r="B1" s="41" t="s">
        <v>0</v>
      </c>
    </row>
    <row r="2" spans="1:3" x14ac:dyDescent="0.2">
      <c r="A2" s="2"/>
      <c r="B2" s="3"/>
    </row>
    <row r="3" spans="1:3" x14ac:dyDescent="0.2">
      <c r="A3" s="2"/>
      <c r="B3" s="3"/>
    </row>
    <row r="4" spans="1:3" x14ac:dyDescent="0.2">
      <c r="A4" s="4" t="s">
        <v>1</v>
      </c>
      <c r="B4" s="17">
        <f>+B5+B6</f>
        <v>0.99</v>
      </c>
      <c r="C4" s="40"/>
    </row>
    <row r="5" spans="1:3" x14ac:dyDescent="0.2">
      <c r="A5" s="4" t="s">
        <v>2</v>
      </c>
      <c r="B5" s="17">
        <v>0</v>
      </c>
      <c r="C5" s="40"/>
    </row>
    <row r="6" spans="1:3" x14ac:dyDescent="0.2">
      <c r="A6" s="4" t="s">
        <v>3</v>
      </c>
      <c r="B6" s="17">
        <v>0.99</v>
      </c>
      <c r="C6" s="40"/>
    </row>
    <row r="7" spans="1:3" x14ac:dyDescent="0.2">
      <c r="A7" s="4"/>
      <c r="B7" s="17"/>
      <c r="C7" s="40"/>
    </row>
    <row r="8" spans="1:3" ht="31.5" x14ac:dyDescent="0.2">
      <c r="A8" s="4" t="s">
        <v>20</v>
      </c>
      <c r="B8" s="17">
        <f>+B9+B10</f>
        <v>0</v>
      </c>
      <c r="C8" s="40"/>
    </row>
    <row r="9" spans="1:3" x14ac:dyDescent="0.2">
      <c r="A9" s="4" t="s">
        <v>4</v>
      </c>
      <c r="B9" s="17">
        <f>J11</f>
        <v>0</v>
      </c>
      <c r="C9" s="40"/>
    </row>
    <row r="10" spans="1:3" x14ac:dyDescent="0.2">
      <c r="A10" s="4" t="s">
        <v>5</v>
      </c>
      <c r="B10" s="17">
        <f>J12</f>
        <v>0</v>
      </c>
      <c r="C10" s="40"/>
    </row>
    <row r="11" spans="1:3" x14ac:dyDescent="0.2">
      <c r="A11" s="4"/>
      <c r="B11" s="17"/>
      <c r="C11" s="40"/>
    </row>
    <row r="12" spans="1:3" x14ac:dyDescent="0.2">
      <c r="A12" s="4" t="s">
        <v>6</v>
      </c>
      <c r="B12" s="17"/>
      <c r="C12" s="40"/>
    </row>
    <row r="13" spans="1:3" x14ac:dyDescent="0.2">
      <c r="A13" s="4" t="s">
        <v>105</v>
      </c>
      <c r="B13" s="17">
        <f>J16</f>
        <v>0</v>
      </c>
      <c r="C13" s="40"/>
    </row>
    <row r="14" spans="1:3" x14ac:dyDescent="0.2">
      <c r="A14" s="4" t="s">
        <v>7</v>
      </c>
      <c r="B14" s="17">
        <v>0</v>
      </c>
      <c r="C14" s="40"/>
    </row>
    <row r="15" spans="1:3" x14ac:dyDescent="0.2">
      <c r="A15" s="4"/>
      <c r="B15" s="17"/>
      <c r="C15" s="40"/>
    </row>
    <row r="16" spans="1:3" x14ac:dyDescent="0.2">
      <c r="A16" s="4" t="s">
        <v>8</v>
      </c>
      <c r="B16" s="17">
        <v>0.59</v>
      </c>
      <c r="C16" s="40"/>
    </row>
    <row r="17" spans="1:3" x14ac:dyDescent="0.2">
      <c r="A17" s="4"/>
      <c r="B17" s="17"/>
      <c r="C17" s="40"/>
    </row>
    <row r="18" spans="1:3" x14ac:dyDescent="0.2">
      <c r="A18" s="4" t="s">
        <v>106</v>
      </c>
      <c r="B18" s="17">
        <f>J28</f>
        <v>0</v>
      </c>
      <c r="C18" s="40"/>
    </row>
    <row r="19" spans="1:3" x14ac:dyDescent="0.2">
      <c r="A19" s="4"/>
      <c r="B19" s="17"/>
      <c r="C19" s="40"/>
    </row>
    <row r="20" spans="1:3" x14ac:dyDescent="0.2">
      <c r="A20" s="4" t="s">
        <v>107</v>
      </c>
      <c r="B20" s="17">
        <f>J29</f>
        <v>0</v>
      </c>
      <c r="C20" s="40"/>
    </row>
    <row r="21" spans="1:3" x14ac:dyDescent="0.2">
      <c r="A21" s="4"/>
      <c r="B21" s="17"/>
      <c r="C21" s="40"/>
    </row>
    <row r="22" spans="1:3" x14ac:dyDescent="0.2">
      <c r="A22" s="4" t="s">
        <v>108</v>
      </c>
      <c r="B22" s="17">
        <f>+B20+B18+B16+B12+B8+B4</f>
        <v>1.58</v>
      </c>
      <c r="C22" s="40"/>
    </row>
    <row r="23" spans="1:3" x14ac:dyDescent="0.2">
      <c r="A23" s="4"/>
      <c r="B23" s="17"/>
      <c r="C23" s="40"/>
    </row>
    <row r="24" spans="1:3" x14ac:dyDescent="0.2">
      <c r="A24" s="4" t="s">
        <v>109</v>
      </c>
      <c r="B24" s="17">
        <f>+(B26+B25)/2</f>
        <v>1201.5026700000001</v>
      </c>
      <c r="C24" s="40"/>
    </row>
    <row r="25" spans="1:3" x14ac:dyDescent="0.2">
      <c r="A25" s="4" t="s">
        <v>134</v>
      </c>
      <c r="B25" s="17">
        <v>1252.0053400000002</v>
      </c>
      <c r="C25" s="40"/>
    </row>
    <row r="26" spans="1:3" x14ac:dyDescent="0.2">
      <c r="A26" s="4" t="s">
        <v>137</v>
      </c>
      <c r="B26" s="17">
        <v>1151</v>
      </c>
      <c r="C26" s="40"/>
    </row>
    <row r="27" spans="1:3" x14ac:dyDescent="0.2">
      <c r="A27" s="4"/>
      <c r="B27" s="17"/>
      <c r="C27" s="40"/>
    </row>
    <row r="28" spans="1:3" x14ac:dyDescent="0.2">
      <c r="A28" s="4" t="s">
        <v>110</v>
      </c>
      <c r="B28" s="17">
        <f>(B22/B24)*100</f>
        <v>0.13150199657900052</v>
      </c>
      <c r="C28" s="40"/>
    </row>
    <row r="29" spans="1:3" x14ac:dyDescent="0.2">
      <c r="A29" s="4"/>
      <c r="B29" s="17"/>
      <c r="C29" s="40"/>
    </row>
    <row r="30" spans="1:3" x14ac:dyDescent="0.2">
      <c r="A30" s="39" t="s">
        <v>9</v>
      </c>
      <c r="B30" s="17"/>
      <c r="C30" s="40"/>
    </row>
    <row r="31" spans="1:3" x14ac:dyDescent="0.2">
      <c r="A31" s="4"/>
      <c r="B31" s="17"/>
      <c r="C31" s="40"/>
    </row>
    <row r="32" spans="1:3" x14ac:dyDescent="0.2">
      <c r="A32" s="4" t="s">
        <v>111</v>
      </c>
      <c r="B32" s="17">
        <v>7.0000000000000007E-2</v>
      </c>
      <c r="C32" s="40"/>
    </row>
    <row r="33" spans="1:3" x14ac:dyDescent="0.2">
      <c r="A33" s="4"/>
      <c r="B33" s="17"/>
      <c r="C33" s="40"/>
    </row>
    <row r="34" spans="1:3" x14ac:dyDescent="0.2">
      <c r="A34" s="4" t="s">
        <v>112</v>
      </c>
      <c r="B34" s="17">
        <f>+B35+B36+B37+B38+B39+B40+B41+B42+B43</f>
        <v>0.35596999999999995</v>
      </c>
      <c r="C34" s="40"/>
    </row>
    <row r="35" spans="1:3" x14ac:dyDescent="0.2">
      <c r="A35" s="4" t="s">
        <v>10</v>
      </c>
      <c r="B35" s="17">
        <v>0</v>
      </c>
      <c r="C35" s="40"/>
    </row>
    <row r="36" spans="1:3" x14ac:dyDescent="0.2">
      <c r="A36" s="4" t="s">
        <v>11</v>
      </c>
      <c r="B36" s="17">
        <v>0</v>
      </c>
      <c r="C36" s="40"/>
    </row>
    <row r="37" spans="1:3" x14ac:dyDescent="0.2">
      <c r="A37" s="4" t="s">
        <v>12</v>
      </c>
      <c r="B37" s="17">
        <v>0</v>
      </c>
      <c r="C37" s="40"/>
    </row>
    <row r="38" spans="1:3" x14ac:dyDescent="0.2">
      <c r="A38" s="4" t="s">
        <v>13</v>
      </c>
      <c r="B38" s="17">
        <v>0</v>
      </c>
      <c r="C38" s="40"/>
    </row>
    <row r="39" spans="1:3" ht="31.5" x14ac:dyDescent="0.2">
      <c r="A39" s="4" t="s">
        <v>14</v>
      </c>
      <c r="B39" s="17">
        <v>5.9699999999999996E-3</v>
      </c>
      <c r="C39" s="40"/>
    </row>
    <row r="40" spans="1:3" ht="31.5" x14ac:dyDescent="0.2">
      <c r="A40" s="4" t="s">
        <v>15</v>
      </c>
      <c r="B40" s="17">
        <v>0.35</v>
      </c>
      <c r="C40" s="40"/>
    </row>
    <row r="41" spans="1:3" ht="31.5" x14ac:dyDescent="0.2">
      <c r="A41" s="4" t="s">
        <v>16</v>
      </c>
      <c r="B41" s="17">
        <v>0</v>
      </c>
      <c r="C41" s="40"/>
    </row>
    <row r="42" spans="1:3" ht="31.5" x14ac:dyDescent="0.2">
      <c r="A42" s="4" t="s">
        <v>17</v>
      </c>
      <c r="B42" s="17">
        <v>0</v>
      </c>
      <c r="C42" s="40"/>
    </row>
    <row r="43" spans="1:3" x14ac:dyDescent="0.2">
      <c r="A43" s="4" t="s">
        <v>18</v>
      </c>
      <c r="B43" s="17">
        <v>0</v>
      </c>
      <c r="C43" s="40"/>
    </row>
    <row r="44" spans="1:3" x14ac:dyDescent="0.2">
      <c r="A44" s="4"/>
      <c r="B44" s="17"/>
      <c r="C44" s="40"/>
    </row>
    <row r="45" spans="1:3" x14ac:dyDescent="0.2">
      <c r="A45" s="4" t="s">
        <v>113</v>
      </c>
      <c r="B45" s="17">
        <f>(B34/B26)*100</f>
        <v>3.0927019982623802E-2</v>
      </c>
      <c r="C45" s="40"/>
    </row>
    <row r="46" spans="1:3" x14ac:dyDescent="0.2">
      <c r="A46" s="4"/>
      <c r="B46" s="17"/>
      <c r="C46" s="40"/>
    </row>
    <row r="47" spans="1:3" x14ac:dyDescent="0.2">
      <c r="A47" s="4" t="s">
        <v>114</v>
      </c>
      <c r="B47" s="17">
        <v>0.2</v>
      </c>
      <c r="C47" s="40"/>
    </row>
    <row r="48" spans="1:3" x14ac:dyDescent="0.2">
      <c r="A48" s="4"/>
      <c r="B48" s="17"/>
      <c r="C48" s="40"/>
    </row>
    <row r="49" spans="1:3" ht="31.5" x14ac:dyDescent="0.2">
      <c r="A49" s="4" t="s">
        <v>115</v>
      </c>
      <c r="B49" s="17">
        <f>B47-B45</f>
        <v>0.1690729800173762</v>
      </c>
      <c r="C49" s="40"/>
    </row>
    <row r="50" spans="1:3" x14ac:dyDescent="0.2">
      <c r="A50" s="4"/>
      <c r="B50" s="17"/>
      <c r="C50" s="40"/>
    </row>
    <row r="51" spans="1:3" x14ac:dyDescent="0.2">
      <c r="A51" s="5" t="s">
        <v>116</v>
      </c>
      <c r="B51" s="17">
        <v>0</v>
      </c>
      <c r="C51" s="40"/>
    </row>
    <row r="52" spans="1:3" ht="31.5" x14ac:dyDescent="0.2">
      <c r="A52" s="4" t="s">
        <v>117</v>
      </c>
      <c r="B52" s="17">
        <f>(B34-B51)/B26*100</f>
        <v>3.0927019982623802E-2</v>
      </c>
      <c r="C52" s="40"/>
    </row>
    <row r="53" spans="1:3" x14ac:dyDescent="0.2">
      <c r="A53" s="4"/>
      <c r="B53" s="17"/>
      <c r="C53" s="40"/>
    </row>
    <row r="54" spans="1:3" x14ac:dyDescent="0.2">
      <c r="A54" s="4" t="s">
        <v>118</v>
      </c>
      <c r="B54" s="17"/>
      <c r="C54" s="40"/>
    </row>
    <row r="55" spans="1:3" x14ac:dyDescent="0.2">
      <c r="A55" s="4"/>
      <c r="B55" s="17"/>
      <c r="C55" s="40"/>
    </row>
    <row r="56" spans="1:3" x14ac:dyDescent="0.2">
      <c r="A56" s="4" t="s">
        <v>119</v>
      </c>
      <c r="B56" s="17">
        <f>+B34+B22-B51</f>
        <v>1.93597</v>
      </c>
      <c r="C56" s="40"/>
    </row>
    <row r="57" spans="1:3" x14ac:dyDescent="0.2">
      <c r="A57" s="4" t="s">
        <v>121</v>
      </c>
      <c r="B57" s="17">
        <f>(B56/B24)*100</f>
        <v>0.16112906349180228</v>
      </c>
      <c r="C57" s="40"/>
    </row>
    <row r="58" spans="1:3" x14ac:dyDescent="0.2">
      <c r="A58" s="4"/>
      <c r="B58" s="17"/>
      <c r="C58" s="40"/>
    </row>
    <row r="59" spans="1:3" x14ac:dyDescent="0.2">
      <c r="A59" s="4" t="s">
        <v>19</v>
      </c>
      <c r="B59" s="17"/>
      <c r="C59" s="40"/>
    </row>
    <row r="60" spans="1:3" ht="31.5" x14ac:dyDescent="0.2">
      <c r="A60" s="4" t="s">
        <v>136</v>
      </c>
      <c r="B60" s="17">
        <v>0.1</v>
      </c>
      <c r="C60" s="40"/>
    </row>
    <row r="61" spans="1:3" x14ac:dyDescent="0.2">
      <c r="A61" s="4" t="s">
        <v>122</v>
      </c>
      <c r="B61" s="17">
        <f>+B60+B28</f>
        <v>0.23150199657900053</v>
      </c>
      <c r="C61" s="40"/>
    </row>
    <row r="62" spans="1:3" x14ac:dyDescent="0.2">
      <c r="A62" s="2"/>
      <c r="B62" s="2"/>
      <c r="C62" s="40"/>
    </row>
    <row r="63" spans="1:3" x14ac:dyDescent="0.2">
      <c r="B63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4B9E8-E53E-4A7E-AFA6-9C5C77BF29A8}">
  <dimension ref="A1:C55"/>
  <sheetViews>
    <sheetView rightToLeft="1" topLeftCell="A25" workbookViewId="0">
      <selection activeCell="C55" sqref="C55"/>
    </sheetView>
  </sheetViews>
  <sheetFormatPr defaultColWidth="9" defaultRowHeight="15.75" x14ac:dyDescent="0.25"/>
  <cols>
    <col min="1" max="1" width="29.375" style="8" customWidth="1"/>
    <col min="2" max="2" width="52" style="8" customWidth="1"/>
    <col min="3" max="16384" width="9" style="8"/>
  </cols>
  <sheetData>
    <row r="1" spans="1:2" ht="71.25" customHeight="1" thickBot="1" x14ac:dyDescent="0.3">
      <c r="A1" s="6" t="s">
        <v>75</v>
      </c>
      <c r="B1" s="7" t="s">
        <v>0</v>
      </c>
    </row>
    <row r="2" spans="1:2" ht="48" thickBot="1" x14ac:dyDescent="0.3">
      <c r="A2" s="9" t="s">
        <v>21</v>
      </c>
      <c r="B2" s="10"/>
    </row>
    <row r="3" spans="1:2" ht="16.5" thickBot="1" x14ac:dyDescent="0.3">
      <c r="A3" s="9" t="s">
        <v>22</v>
      </c>
      <c r="B3" s="10"/>
    </row>
    <row r="4" spans="1:2" ht="16.5" thickBot="1" x14ac:dyDescent="0.3">
      <c r="A4" s="11" t="s">
        <v>40</v>
      </c>
      <c r="B4" s="20">
        <v>0</v>
      </c>
    </row>
    <row r="5" spans="1:2" ht="16.5" thickBot="1" x14ac:dyDescent="0.3">
      <c r="A5" s="11" t="s">
        <v>41</v>
      </c>
      <c r="B5" s="20">
        <v>0</v>
      </c>
    </row>
    <row r="6" spans="1:2" ht="16.5" thickBot="1" x14ac:dyDescent="0.3">
      <c r="A6" s="11" t="s">
        <v>39</v>
      </c>
      <c r="B6" s="20">
        <v>0</v>
      </c>
    </row>
    <row r="7" spans="1:2" ht="16.5" thickBot="1" x14ac:dyDescent="0.3">
      <c r="A7" s="9" t="s">
        <v>77</v>
      </c>
      <c r="B7" s="20"/>
    </row>
    <row r="8" spans="1:2" ht="16.5" thickBot="1" x14ac:dyDescent="0.3">
      <c r="A8" s="11" t="s">
        <v>131</v>
      </c>
      <c r="B8" s="10">
        <v>64.17</v>
      </c>
    </row>
    <row r="9" spans="1:2" ht="15" customHeight="1" thickBot="1" x14ac:dyDescent="0.3">
      <c r="A9" s="11" t="s">
        <v>132</v>
      </c>
      <c r="B9" s="10">
        <v>27.69</v>
      </c>
    </row>
    <row r="10" spans="1:2" ht="16.5" thickBot="1" x14ac:dyDescent="0.3">
      <c r="A10" s="11" t="s">
        <v>39</v>
      </c>
      <c r="B10" s="20">
        <v>0</v>
      </c>
    </row>
    <row r="11" spans="1:2" ht="16.5" thickBot="1" x14ac:dyDescent="0.3">
      <c r="A11" s="9" t="s">
        <v>24</v>
      </c>
      <c r="B11" s="20">
        <f>SUM(B4:B10)</f>
        <v>91.86</v>
      </c>
    </row>
    <row r="12" spans="1:2" ht="16.5" thickBot="1" x14ac:dyDescent="0.3">
      <c r="A12" s="12"/>
      <c r="B12" s="10"/>
    </row>
    <row r="13" spans="1:2" ht="16.5" thickBot="1" x14ac:dyDescent="0.3">
      <c r="A13" s="9" t="s">
        <v>25</v>
      </c>
      <c r="B13" s="10"/>
    </row>
    <row r="14" spans="1:2" ht="16.5" thickBot="1" x14ac:dyDescent="0.3">
      <c r="A14" s="9" t="s">
        <v>22</v>
      </c>
      <c r="B14" s="10"/>
    </row>
    <row r="15" spans="1:2" ht="16.5" thickBot="1" x14ac:dyDescent="0.3">
      <c r="A15" s="11" t="s">
        <v>40</v>
      </c>
      <c r="B15" s="20">
        <v>0</v>
      </c>
    </row>
    <row r="16" spans="1:2" ht="16.5" thickBot="1" x14ac:dyDescent="0.3">
      <c r="A16" s="11" t="s">
        <v>41</v>
      </c>
      <c r="B16" s="20">
        <v>0</v>
      </c>
    </row>
    <row r="17" spans="1:2" ht="15.75" customHeight="1" thickBot="1" x14ac:dyDescent="0.3">
      <c r="A17" s="11" t="s">
        <v>39</v>
      </c>
      <c r="B17" s="20">
        <v>0</v>
      </c>
    </row>
    <row r="18" spans="1:2" ht="16.5" thickBot="1" x14ac:dyDescent="0.3">
      <c r="A18" s="9" t="s">
        <v>23</v>
      </c>
      <c r="B18" s="10"/>
    </row>
    <row r="19" spans="1:2" ht="16.5" thickBot="1" x14ac:dyDescent="0.3">
      <c r="A19" s="11" t="s">
        <v>40</v>
      </c>
      <c r="B19" s="20">
        <v>0</v>
      </c>
    </row>
    <row r="20" spans="1:2" ht="14.25" customHeight="1" thickBot="1" x14ac:dyDescent="0.3">
      <c r="A20" s="11" t="s">
        <v>41</v>
      </c>
      <c r="B20" s="20">
        <v>0</v>
      </c>
    </row>
    <row r="21" spans="1:2" ht="15" customHeight="1" thickBot="1" x14ac:dyDescent="0.3">
      <c r="A21" s="11" t="s">
        <v>39</v>
      </c>
      <c r="B21" s="20">
        <v>0</v>
      </c>
    </row>
    <row r="22" spans="1:2" ht="16.5" thickBot="1" x14ac:dyDescent="0.3">
      <c r="A22" s="9" t="s">
        <v>26</v>
      </c>
      <c r="B22" s="20">
        <f>SUM(B15:B21)</f>
        <v>0</v>
      </c>
    </row>
    <row r="23" spans="1:2" ht="16.5" thickBot="1" x14ac:dyDescent="0.3">
      <c r="A23" s="11"/>
      <c r="B23" s="10"/>
    </row>
    <row r="24" spans="1:2" ht="48" thickBot="1" x14ac:dyDescent="0.3">
      <c r="A24" s="9" t="s">
        <v>27</v>
      </c>
      <c r="B24" s="10"/>
    </row>
    <row r="25" spans="1:2" ht="16.5" thickBot="1" x14ac:dyDescent="0.3">
      <c r="A25" s="11" t="s">
        <v>42</v>
      </c>
      <c r="B25" s="20">
        <v>0</v>
      </c>
    </row>
    <row r="26" spans="1:2" ht="16.5" thickBot="1" x14ac:dyDescent="0.3">
      <c r="A26" s="11" t="s">
        <v>43</v>
      </c>
      <c r="B26" s="20">
        <v>0</v>
      </c>
    </row>
    <row r="27" spans="1:2" ht="16.5" thickBot="1" x14ac:dyDescent="0.3">
      <c r="A27" s="11" t="s">
        <v>39</v>
      </c>
      <c r="B27" s="20">
        <v>0</v>
      </c>
    </row>
    <row r="28" spans="1:2" ht="48" thickBot="1" x14ac:dyDescent="0.3">
      <c r="A28" s="9" t="s">
        <v>28</v>
      </c>
      <c r="B28" s="20">
        <f>SUM(B25:B27)</f>
        <v>0</v>
      </c>
    </row>
    <row r="29" spans="1:2" ht="16.5" thickBot="1" x14ac:dyDescent="0.3">
      <c r="A29" s="9"/>
      <c r="B29" s="10"/>
    </row>
    <row r="30" spans="1:2" ht="32.25" thickBot="1" x14ac:dyDescent="0.3">
      <c r="A30" s="9" t="s">
        <v>29</v>
      </c>
      <c r="B30" s="10"/>
    </row>
    <row r="31" spans="1:2" ht="16.5" thickBot="1" x14ac:dyDescent="0.3">
      <c r="A31" s="11" t="s">
        <v>42</v>
      </c>
      <c r="B31" s="20">
        <v>0</v>
      </c>
    </row>
    <row r="32" spans="1:2" ht="16.5" thickBot="1" x14ac:dyDescent="0.3">
      <c r="A32" s="11" t="s">
        <v>43</v>
      </c>
      <c r="B32" s="20">
        <v>0</v>
      </c>
    </row>
    <row r="33" spans="1:2" ht="15.75" customHeight="1" thickBot="1" x14ac:dyDescent="0.3">
      <c r="A33" s="11" t="s">
        <v>39</v>
      </c>
      <c r="B33" s="20">
        <v>0</v>
      </c>
    </row>
    <row r="34" spans="1:2" ht="32.25" thickBot="1" x14ac:dyDescent="0.3">
      <c r="A34" s="9" t="s">
        <v>30</v>
      </c>
      <c r="B34" s="20">
        <f>SUM(B31:B33)</f>
        <v>0</v>
      </c>
    </row>
    <row r="35" spans="1:2" ht="16.5" thickBot="1" x14ac:dyDescent="0.3">
      <c r="A35" s="11"/>
      <c r="B35" s="10"/>
    </row>
    <row r="36" spans="1:2" ht="32.25" thickBot="1" x14ac:dyDescent="0.3">
      <c r="A36" s="9" t="s">
        <v>31</v>
      </c>
      <c r="B36" s="10"/>
    </row>
    <row r="37" spans="1:2" ht="16.5" thickBot="1" x14ac:dyDescent="0.3">
      <c r="A37" s="11" t="s">
        <v>44</v>
      </c>
      <c r="B37" s="20">
        <v>0</v>
      </c>
    </row>
    <row r="38" spans="1:2" ht="16.5" thickBot="1" x14ac:dyDescent="0.3">
      <c r="A38" s="11" t="s">
        <v>45</v>
      </c>
      <c r="B38" s="20">
        <v>0</v>
      </c>
    </row>
    <row r="39" spans="1:2" ht="16.5" thickBot="1" x14ac:dyDescent="0.3">
      <c r="A39" s="11" t="s">
        <v>39</v>
      </c>
      <c r="B39" s="10">
        <v>154.33000000000001</v>
      </c>
    </row>
    <row r="40" spans="1:2" ht="16.5" thickBot="1" x14ac:dyDescent="0.3">
      <c r="A40" s="9" t="s">
        <v>32</v>
      </c>
      <c r="B40" s="20">
        <f>SUM(B37:B39)</f>
        <v>154.33000000000001</v>
      </c>
    </row>
    <row r="41" spans="1:2" ht="16.5" thickBot="1" x14ac:dyDescent="0.3">
      <c r="A41" s="9"/>
      <c r="B41" s="10"/>
    </row>
    <row r="42" spans="1:2" ht="16.5" thickBot="1" x14ac:dyDescent="0.3">
      <c r="A42" s="9"/>
      <c r="B42" s="10"/>
    </row>
    <row r="43" spans="1:2" ht="32.25" thickBot="1" x14ac:dyDescent="0.3">
      <c r="A43" s="9" t="s">
        <v>33</v>
      </c>
      <c r="B43" s="10"/>
    </row>
    <row r="44" spans="1:2" ht="16.5" thickBot="1" x14ac:dyDescent="0.3">
      <c r="A44" s="11" t="s">
        <v>42</v>
      </c>
      <c r="B44" s="20">
        <v>0</v>
      </c>
    </row>
    <row r="45" spans="1:2" ht="16.5" thickBot="1" x14ac:dyDescent="0.3">
      <c r="A45" s="11" t="s">
        <v>43</v>
      </c>
      <c r="B45" s="20">
        <v>0</v>
      </c>
    </row>
    <row r="46" spans="1:2" ht="16.5" thickBot="1" x14ac:dyDescent="0.3">
      <c r="A46" s="11" t="s">
        <v>39</v>
      </c>
      <c r="B46" s="20">
        <v>0</v>
      </c>
    </row>
    <row r="47" spans="1:2" ht="32.25" thickBot="1" x14ac:dyDescent="0.3">
      <c r="A47" s="9" t="s">
        <v>34</v>
      </c>
      <c r="B47" s="20">
        <f>SUM(B44:B46)</f>
        <v>0</v>
      </c>
    </row>
    <row r="48" spans="1:2" ht="16.5" thickBot="1" x14ac:dyDescent="0.3">
      <c r="A48" s="11"/>
      <c r="B48" s="10"/>
    </row>
    <row r="49" spans="1:3" ht="16.5" thickBot="1" x14ac:dyDescent="0.3">
      <c r="A49" s="9" t="s">
        <v>35</v>
      </c>
      <c r="B49" s="10"/>
    </row>
    <row r="50" spans="1:3" ht="16.5" thickBot="1" x14ac:dyDescent="0.3">
      <c r="A50" s="11" t="s">
        <v>42</v>
      </c>
      <c r="B50" s="20">
        <v>0</v>
      </c>
    </row>
    <row r="51" spans="1:3" ht="16.5" thickBot="1" x14ac:dyDescent="0.3">
      <c r="A51" s="11" t="s">
        <v>43</v>
      </c>
      <c r="B51" s="20">
        <v>0</v>
      </c>
    </row>
    <row r="52" spans="1:3" ht="16.5" thickBot="1" x14ac:dyDescent="0.3">
      <c r="A52" s="11" t="s">
        <v>39</v>
      </c>
      <c r="B52" s="20">
        <v>0</v>
      </c>
    </row>
    <row r="53" spans="1:3" ht="16.5" thickBot="1" x14ac:dyDescent="0.3">
      <c r="A53" s="9" t="s">
        <v>36</v>
      </c>
      <c r="B53" s="20">
        <f>SUM(B50:B52)</f>
        <v>0</v>
      </c>
    </row>
    <row r="54" spans="1:3" ht="16.5" thickBot="1" x14ac:dyDescent="0.3">
      <c r="A54" s="11"/>
      <c r="B54" s="10"/>
    </row>
    <row r="55" spans="1:3" ht="32.25" thickBot="1" x14ac:dyDescent="0.3">
      <c r="A55" s="9" t="s">
        <v>70</v>
      </c>
      <c r="B55" s="20">
        <f>+B53+B47+B40+B34+B28+B22+B11</f>
        <v>246.19</v>
      </c>
      <c r="C55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9A62-9DD2-4E8A-BAF1-8E32D5B98D87}">
  <dimension ref="A1:H97"/>
  <sheetViews>
    <sheetView rightToLeft="1" zoomScaleNormal="100" workbookViewId="0">
      <selection activeCell="F9" sqref="F9"/>
    </sheetView>
  </sheetViews>
  <sheetFormatPr defaultColWidth="9" defaultRowHeight="15.75" x14ac:dyDescent="0.2"/>
  <cols>
    <col min="1" max="1" width="32.75" style="14" customWidth="1"/>
    <col min="2" max="2" width="22.75" style="14" customWidth="1"/>
    <col min="3" max="5" width="9" style="14"/>
    <col min="6" max="6" width="130" style="14" customWidth="1"/>
    <col min="7" max="16384" width="9" style="14"/>
  </cols>
  <sheetData>
    <row r="1" spans="1:8" ht="32.25" thickBot="1" x14ac:dyDescent="0.2">
      <c r="A1" s="6" t="s">
        <v>76</v>
      </c>
      <c r="B1" s="15" t="s">
        <v>46</v>
      </c>
      <c r="F1" s="22"/>
    </row>
    <row r="2" spans="1:8" ht="45" customHeight="1" thickBot="1" x14ac:dyDescent="0.2">
      <c r="A2" s="9" t="s">
        <v>47</v>
      </c>
      <c r="B2" s="16"/>
      <c r="F2" s="22"/>
    </row>
    <row r="3" spans="1:8" ht="16.5" thickBot="1" x14ac:dyDescent="0.2">
      <c r="A3" s="11" t="s">
        <v>82</v>
      </c>
      <c r="B3" s="34">
        <v>32.780260000000006</v>
      </c>
      <c r="F3" s="22"/>
      <c r="G3" s="22"/>
      <c r="H3" s="22"/>
    </row>
    <row r="4" spans="1:8" ht="16.5" thickBot="1" x14ac:dyDescent="0.2">
      <c r="A4" s="11" t="s">
        <v>83</v>
      </c>
      <c r="B4" s="34">
        <v>8.5920000000000005</v>
      </c>
      <c r="F4" s="22"/>
      <c r="G4" s="22"/>
      <c r="H4" s="22"/>
    </row>
    <row r="5" spans="1:8" ht="16.5" thickBot="1" x14ac:dyDescent="0.2">
      <c r="A5" s="11" t="s">
        <v>84</v>
      </c>
      <c r="B5" s="34">
        <v>7.0626666666666669</v>
      </c>
      <c r="F5" s="22"/>
      <c r="G5" s="22"/>
      <c r="H5" s="22"/>
    </row>
    <row r="6" spans="1:8" ht="16.5" thickBot="1" x14ac:dyDescent="0.2">
      <c r="A6" s="11" t="s">
        <v>85</v>
      </c>
      <c r="B6" s="34">
        <v>40.721160000000005</v>
      </c>
      <c r="F6" s="22"/>
      <c r="G6" s="22"/>
      <c r="H6" s="22"/>
    </row>
    <row r="7" spans="1:8" ht="16.5" thickBot="1" x14ac:dyDescent="0.2">
      <c r="A7" s="11" t="s">
        <v>86</v>
      </c>
      <c r="B7" s="34">
        <v>21.396650000000001</v>
      </c>
      <c r="F7" s="22"/>
      <c r="G7" s="25"/>
      <c r="H7" s="30"/>
    </row>
    <row r="8" spans="1:8" ht="16.5" thickBot="1" x14ac:dyDescent="0.2">
      <c r="A8" s="11" t="s">
        <v>87</v>
      </c>
      <c r="B8" s="34">
        <v>3.6513100009733197</v>
      </c>
      <c r="F8" s="22"/>
      <c r="G8" s="25"/>
      <c r="H8" s="30"/>
    </row>
    <row r="9" spans="1:8" ht="54.75" customHeight="1" thickBot="1" x14ac:dyDescent="0.2">
      <c r="A9" s="9" t="s">
        <v>48</v>
      </c>
      <c r="B9" s="34">
        <f>SUM(B3:B8)</f>
        <v>114.20404666764</v>
      </c>
      <c r="F9" s="22"/>
      <c r="G9" s="25"/>
      <c r="H9" s="31"/>
    </row>
    <row r="10" spans="1:8" ht="54.75" customHeight="1" thickBot="1" x14ac:dyDescent="0.2">
      <c r="A10" s="9"/>
      <c r="B10" s="34"/>
      <c r="F10" s="22"/>
      <c r="G10" s="25"/>
      <c r="H10" s="31"/>
    </row>
    <row r="11" spans="1:8" ht="16.5" thickBot="1" x14ac:dyDescent="0.2">
      <c r="A11" s="11"/>
      <c r="B11" s="34"/>
      <c r="F11" s="22"/>
      <c r="G11" s="25"/>
      <c r="H11" s="29"/>
    </row>
    <row r="12" spans="1:8" ht="43.5" customHeight="1" thickBot="1" x14ac:dyDescent="0.2">
      <c r="A12" s="9" t="s">
        <v>49</v>
      </c>
      <c r="B12" s="34"/>
      <c r="F12" s="22"/>
      <c r="G12" s="25"/>
      <c r="H12" s="31"/>
    </row>
    <row r="13" spans="1:8" ht="16.5" thickBot="1" x14ac:dyDescent="0.2">
      <c r="A13" s="11" t="s">
        <v>88</v>
      </c>
      <c r="B13" s="34">
        <v>9.7081320000000009</v>
      </c>
      <c r="F13" s="22"/>
      <c r="G13" s="25"/>
      <c r="H13" s="31"/>
    </row>
    <row r="14" spans="1:8" ht="32.25" thickBot="1" x14ac:dyDescent="0.2">
      <c r="A14" s="11" t="s">
        <v>89</v>
      </c>
      <c r="B14" s="34">
        <v>7.7286499999999991</v>
      </c>
      <c r="F14" s="22"/>
      <c r="G14" s="25"/>
      <c r="H14" s="31"/>
    </row>
    <row r="15" spans="1:8" ht="16.5" thickBot="1" x14ac:dyDescent="0.2">
      <c r="A15" s="11" t="s">
        <v>90</v>
      </c>
      <c r="B15" s="34">
        <v>2.0274929999999998</v>
      </c>
      <c r="F15" s="22"/>
      <c r="G15" s="25"/>
      <c r="H15" s="31"/>
    </row>
    <row r="16" spans="1:8" ht="32.25" thickBot="1" x14ac:dyDescent="0.2">
      <c r="A16" s="11" t="s">
        <v>91</v>
      </c>
      <c r="B16" s="34">
        <v>18.343125000000001</v>
      </c>
      <c r="F16" s="22"/>
      <c r="G16" s="25"/>
      <c r="H16" s="31"/>
    </row>
    <row r="17" spans="1:8" ht="16.5" thickBot="1" x14ac:dyDescent="0.2">
      <c r="A17" s="11" t="s">
        <v>92</v>
      </c>
      <c r="B17" s="34">
        <v>16.184592000000002</v>
      </c>
      <c r="F17" s="22"/>
      <c r="G17" s="25"/>
      <c r="H17" s="31"/>
    </row>
    <row r="18" spans="1:8" ht="16.5" thickBot="1" x14ac:dyDescent="0.2">
      <c r="A18" s="11" t="s">
        <v>93</v>
      </c>
      <c r="B18" s="34">
        <v>0.64165256999999998</v>
      </c>
      <c r="F18" s="22"/>
      <c r="G18" s="25"/>
      <c r="H18" s="31"/>
    </row>
    <row r="19" spans="1:8" ht="16.5" thickBot="1" x14ac:dyDescent="0.2">
      <c r="A19" s="11" t="s">
        <v>94</v>
      </c>
      <c r="B19" s="34">
        <v>8.6863764999999979</v>
      </c>
      <c r="F19" s="22"/>
      <c r="G19" s="25"/>
      <c r="H19" s="31"/>
    </row>
    <row r="20" spans="1:8" ht="16.5" thickBot="1" x14ac:dyDescent="0.2">
      <c r="A20" s="11" t="s">
        <v>95</v>
      </c>
      <c r="B20" s="34">
        <v>8.5168130000000009</v>
      </c>
      <c r="F20" s="22"/>
      <c r="G20" s="25"/>
      <c r="H20" s="31"/>
    </row>
    <row r="21" spans="1:8" ht="16.5" thickBot="1" x14ac:dyDescent="0.2">
      <c r="A21" s="11" t="s">
        <v>96</v>
      </c>
      <c r="B21" s="34">
        <v>13.030289915000001</v>
      </c>
      <c r="F21" s="22"/>
      <c r="G21" s="25"/>
      <c r="H21" s="31"/>
    </row>
    <row r="22" spans="1:8" ht="16.5" thickBot="1" x14ac:dyDescent="0.2">
      <c r="A22" s="11" t="s">
        <v>97</v>
      </c>
      <c r="B22" s="34">
        <v>14.4697455</v>
      </c>
      <c r="F22" s="22"/>
      <c r="G22" s="25"/>
      <c r="H22" s="31"/>
    </row>
    <row r="23" spans="1:8" ht="16.5" thickBot="1" x14ac:dyDescent="0.2">
      <c r="A23" s="11" t="s">
        <v>98</v>
      </c>
      <c r="B23" s="34">
        <v>22.103758000000003</v>
      </c>
      <c r="F23" s="22"/>
      <c r="G23" s="25"/>
      <c r="H23" s="31"/>
    </row>
    <row r="24" spans="1:8" ht="16.5" thickBot="1" x14ac:dyDescent="0.2">
      <c r="A24" s="11" t="s">
        <v>99</v>
      </c>
      <c r="B24" s="34">
        <v>7.5714061666666668</v>
      </c>
      <c r="F24" s="22"/>
      <c r="G24" s="25"/>
      <c r="H24" s="29"/>
    </row>
    <row r="25" spans="1:8" ht="16.5" thickBot="1" x14ac:dyDescent="0.2">
      <c r="A25" s="11" t="s">
        <v>100</v>
      </c>
      <c r="B25" s="34">
        <v>2.4166351000000001</v>
      </c>
      <c r="F25" s="22"/>
      <c r="G25" s="25"/>
      <c r="H25" s="31"/>
    </row>
    <row r="26" spans="1:8" ht="16.5" thickBot="1" x14ac:dyDescent="0.2">
      <c r="A26" s="21"/>
      <c r="B26" s="34"/>
      <c r="F26" s="22"/>
      <c r="G26" s="25"/>
      <c r="H26" s="29"/>
    </row>
    <row r="27" spans="1:8" ht="16.5" thickBot="1" x14ac:dyDescent="0.2">
      <c r="A27" s="21"/>
      <c r="B27" s="34"/>
      <c r="F27" s="22"/>
      <c r="G27" s="25"/>
      <c r="H27" s="29"/>
    </row>
    <row r="28" spans="1:8" ht="32.25" thickBot="1" x14ac:dyDescent="0.2">
      <c r="A28" s="9" t="s">
        <v>50</v>
      </c>
      <c r="B28" s="34">
        <f>SUM(B13:B27)</f>
        <v>131.42866875166666</v>
      </c>
      <c r="F28" s="22"/>
      <c r="G28" s="22"/>
      <c r="H28" s="32"/>
    </row>
    <row r="29" spans="1:8" ht="16.5" thickBot="1" x14ac:dyDescent="0.2">
      <c r="A29" s="9"/>
      <c r="B29" s="34"/>
      <c r="F29" s="28"/>
      <c r="G29" s="28"/>
      <c r="H29" s="28"/>
    </row>
    <row r="30" spans="1:8" ht="47.25" customHeight="1" thickBot="1" x14ac:dyDescent="0.2">
      <c r="A30" s="9" t="s">
        <v>51</v>
      </c>
      <c r="B30" s="34"/>
      <c r="F30" s="22"/>
      <c r="G30" s="22"/>
      <c r="H30" s="22"/>
    </row>
    <row r="31" spans="1:8" ht="16.5" thickBot="1" x14ac:dyDescent="0.2">
      <c r="A31" s="11" t="s">
        <v>42</v>
      </c>
      <c r="B31" s="34">
        <v>0</v>
      </c>
      <c r="F31" s="22"/>
      <c r="G31" s="22"/>
      <c r="H31" s="32"/>
    </row>
    <row r="32" spans="1:8" ht="16.5" thickBot="1" x14ac:dyDescent="0.2">
      <c r="A32" s="11" t="s">
        <v>43</v>
      </c>
      <c r="B32" s="34">
        <v>0</v>
      </c>
      <c r="F32" s="28"/>
      <c r="G32" s="28"/>
      <c r="H32" s="28"/>
    </row>
    <row r="33" spans="1:8" ht="16.5" thickBot="1" x14ac:dyDescent="0.2">
      <c r="A33" s="11" t="s">
        <v>39</v>
      </c>
      <c r="B33" s="34">
        <v>0</v>
      </c>
      <c r="F33" s="22"/>
      <c r="G33" s="22"/>
      <c r="H33" s="32"/>
    </row>
    <row r="34" spans="1:8" ht="16.5" thickBot="1" x14ac:dyDescent="0.2">
      <c r="A34" s="9" t="s">
        <v>52</v>
      </c>
      <c r="B34" s="34">
        <f>SUM(B31:B33)</f>
        <v>0</v>
      </c>
      <c r="F34" s="22"/>
      <c r="G34" s="22"/>
      <c r="H34" s="22"/>
    </row>
    <row r="35" spans="1:8" ht="16.5" thickBot="1" x14ac:dyDescent="0.2">
      <c r="A35" s="11"/>
      <c r="B35" s="34"/>
      <c r="F35" s="22"/>
      <c r="G35" s="22"/>
      <c r="H35" s="22"/>
    </row>
    <row r="36" spans="1:8" ht="44.25" customHeight="1" thickBot="1" x14ac:dyDescent="0.2">
      <c r="A36" s="9" t="s">
        <v>53</v>
      </c>
      <c r="B36" s="34"/>
      <c r="F36" s="28"/>
      <c r="G36" s="28"/>
      <c r="H36" s="33"/>
    </row>
    <row r="37" spans="1:8" ht="16.5" thickBot="1" x14ac:dyDescent="0.2">
      <c r="A37" s="11" t="s">
        <v>42</v>
      </c>
      <c r="B37" s="34">
        <v>0</v>
      </c>
      <c r="F37" s="22"/>
      <c r="G37" s="22"/>
      <c r="H37" s="32"/>
    </row>
    <row r="38" spans="1:8" ht="16.5" thickBot="1" x14ac:dyDescent="0.2">
      <c r="A38" s="11" t="s">
        <v>43</v>
      </c>
      <c r="B38" s="34">
        <v>0</v>
      </c>
      <c r="F38" s="28"/>
      <c r="G38" s="28"/>
      <c r="H38" s="28"/>
    </row>
    <row r="39" spans="1:8" ht="16.5" thickBot="1" x14ac:dyDescent="0.2">
      <c r="A39" s="11" t="s">
        <v>39</v>
      </c>
      <c r="B39" s="34">
        <v>0</v>
      </c>
      <c r="F39" s="22"/>
      <c r="G39" s="22"/>
      <c r="H39" s="22"/>
    </row>
    <row r="40" spans="1:8" ht="16.5" thickBot="1" x14ac:dyDescent="0.2">
      <c r="A40" s="13"/>
      <c r="B40" s="34"/>
      <c r="F40" s="28"/>
      <c r="G40" s="28"/>
      <c r="H40" s="33"/>
    </row>
    <row r="41" spans="1:8" ht="16.5" thickBot="1" x14ac:dyDescent="0.2">
      <c r="A41" s="9" t="s">
        <v>54</v>
      </c>
      <c r="B41" s="34">
        <f>SUM(B37:B40)</f>
        <v>0</v>
      </c>
      <c r="F41" s="28"/>
      <c r="G41" s="28"/>
      <c r="H41" s="33"/>
    </row>
    <row r="42" spans="1:8" ht="16.5" thickBot="1" x14ac:dyDescent="0.2">
      <c r="A42" s="11"/>
      <c r="B42" s="34"/>
      <c r="F42" s="22"/>
      <c r="G42" s="22"/>
      <c r="H42" s="22"/>
    </row>
    <row r="43" spans="1:8" ht="63.75" thickBot="1" x14ac:dyDescent="0.2">
      <c r="A43" s="9" t="s">
        <v>55</v>
      </c>
      <c r="B43" s="34"/>
      <c r="F43" s="28"/>
      <c r="G43" s="28"/>
      <c r="H43" s="33"/>
    </row>
    <row r="44" spans="1:8" ht="16.5" thickBot="1" x14ac:dyDescent="0.2">
      <c r="A44" s="11" t="s">
        <v>81</v>
      </c>
      <c r="B44" s="34">
        <v>49.860890457574286</v>
      </c>
      <c r="F44" s="28"/>
      <c r="G44" s="28"/>
      <c r="H44" s="33"/>
    </row>
    <row r="45" spans="1:8" ht="16.5" thickBot="1" x14ac:dyDescent="0.2">
      <c r="A45" s="11" t="s">
        <v>78</v>
      </c>
      <c r="B45" s="34">
        <v>4.6928660843129819</v>
      </c>
      <c r="F45" s="28"/>
      <c r="G45" s="28"/>
      <c r="H45" s="33"/>
    </row>
    <row r="46" spans="1:8" ht="16.5" thickBot="1" x14ac:dyDescent="0.2">
      <c r="A46" s="11" t="s">
        <v>79</v>
      </c>
      <c r="B46" s="34">
        <v>20.916392676981239</v>
      </c>
      <c r="F46" s="28"/>
      <c r="G46" s="28"/>
      <c r="H46" s="33"/>
    </row>
    <row r="47" spans="1:8" ht="16.5" thickBot="1" x14ac:dyDescent="0.2">
      <c r="A47" s="11" t="s">
        <v>74</v>
      </c>
      <c r="B47" s="34">
        <v>6.8481240746235885</v>
      </c>
      <c r="F47" s="28"/>
      <c r="G47" s="28"/>
      <c r="H47" s="33"/>
    </row>
    <row r="48" spans="1:8" ht="16.5" thickBot="1" x14ac:dyDescent="0.2">
      <c r="A48" s="11" t="s">
        <v>80</v>
      </c>
      <c r="B48" s="34">
        <v>3.271829459508631</v>
      </c>
      <c r="F48" s="28"/>
      <c r="G48" s="28"/>
      <c r="H48" s="33"/>
    </row>
    <row r="49" spans="1:8" ht="16.5" thickBot="1" x14ac:dyDescent="0.2">
      <c r="A49" s="11" t="s">
        <v>71</v>
      </c>
      <c r="B49" s="34">
        <v>3.9883987738838367</v>
      </c>
      <c r="F49" s="28"/>
      <c r="G49" s="28"/>
      <c r="H49" s="33"/>
    </row>
    <row r="50" spans="1:8" ht="16.5" thickBot="1" x14ac:dyDescent="0.2">
      <c r="A50" s="11" t="s">
        <v>73</v>
      </c>
      <c r="B50" s="34">
        <v>2.3446297356139727</v>
      </c>
      <c r="F50" s="28"/>
      <c r="G50" s="28"/>
      <c r="H50" s="33"/>
    </row>
    <row r="51" spans="1:8" ht="16.5" thickBot="1" x14ac:dyDescent="0.2">
      <c r="A51" s="11" t="s">
        <v>72</v>
      </c>
      <c r="B51" s="34">
        <v>0.72479104343438361</v>
      </c>
      <c r="F51" s="28"/>
      <c r="G51" s="28"/>
      <c r="H51" s="33"/>
    </row>
    <row r="52" spans="1:8" ht="16.5" thickBot="1" x14ac:dyDescent="0.2">
      <c r="A52" s="11" t="s">
        <v>102</v>
      </c>
      <c r="B52" s="34">
        <v>1.9045433198342467</v>
      </c>
      <c r="F52" s="28"/>
      <c r="G52" s="28"/>
      <c r="H52" s="33"/>
    </row>
    <row r="53" spans="1:8" ht="16.5" thickBot="1" x14ac:dyDescent="0.2">
      <c r="A53" s="11" t="s">
        <v>103</v>
      </c>
      <c r="B53" s="34">
        <v>8.9328869954821908</v>
      </c>
      <c r="F53" s="28"/>
      <c r="G53" s="28"/>
      <c r="H53" s="33"/>
    </row>
    <row r="54" spans="1:8" ht="16.5" thickBot="1" x14ac:dyDescent="0.2">
      <c r="A54" s="11" t="s">
        <v>104</v>
      </c>
      <c r="B54" s="34">
        <v>0.14230914508731501</v>
      </c>
      <c r="F54" s="28"/>
      <c r="G54" s="28"/>
      <c r="H54" s="33"/>
    </row>
    <row r="55" spans="1:8" ht="16.5" thickBot="1" x14ac:dyDescent="0.2">
      <c r="A55" s="11"/>
      <c r="B55" s="34"/>
      <c r="F55" s="28"/>
      <c r="G55" s="28"/>
      <c r="H55" s="33"/>
    </row>
    <row r="56" spans="1:8" ht="16.5" thickBot="1" x14ac:dyDescent="0.2">
      <c r="A56" s="9" t="s">
        <v>56</v>
      </c>
      <c r="B56" s="34">
        <f>SUM(B44:B55)</f>
        <v>103.62766176633666</v>
      </c>
      <c r="F56" s="28"/>
      <c r="G56" s="28"/>
      <c r="H56" s="33"/>
    </row>
    <row r="57" spans="1:8" ht="16.5" thickBot="1" x14ac:dyDescent="0.2">
      <c r="A57" s="9"/>
      <c r="B57" s="34"/>
      <c r="F57" s="28"/>
      <c r="G57" s="28"/>
      <c r="H57" s="33"/>
    </row>
    <row r="58" spans="1:8" ht="79.5" thickBot="1" x14ac:dyDescent="0.2">
      <c r="A58" s="9" t="s">
        <v>57</v>
      </c>
      <c r="B58" s="34"/>
      <c r="F58" s="28"/>
      <c r="G58" s="28"/>
      <c r="H58" s="33"/>
    </row>
    <row r="59" spans="1:8" ht="16.5" thickBot="1" x14ac:dyDescent="0.2">
      <c r="A59" s="11" t="s">
        <v>125</v>
      </c>
      <c r="B59" s="34">
        <v>3.7299999999999998E-3</v>
      </c>
      <c r="F59" s="28"/>
      <c r="G59" s="28"/>
      <c r="H59" s="33"/>
    </row>
    <row r="60" spans="1:8" ht="22.5" customHeight="1" thickBot="1" x14ac:dyDescent="0.2">
      <c r="A60" s="11" t="s">
        <v>127</v>
      </c>
      <c r="B60" s="34">
        <v>0.12683</v>
      </c>
      <c r="F60" s="28"/>
      <c r="G60" s="28"/>
      <c r="H60" s="33"/>
    </row>
    <row r="61" spans="1:8" ht="16.5" thickBot="1" x14ac:dyDescent="0.2">
      <c r="A61" s="11" t="s">
        <v>126</v>
      </c>
      <c r="B61" s="34">
        <v>1.2199999999999999E-2</v>
      </c>
      <c r="F61" s="28"/>
      <c r="G61" s="28"/>
      <c r="H61" s="33"/>
    </row>
    <row r="62" spans="1:8" ht="16.5" thickBot="1" x14ac:dyDescent="0.2">
      <c r="A62" s="11" t="s">
        <v>128</v>
      </c>
      <c r="B62" s="34">
        <v>4.1200000000000004E-3</v>
      </c>
      <c r="F62" s="28"/>
      <c r="G62" s="28"/>
      <c r="H62" s="33"/>
    </row>
    <row r="63" spans="1:8" ht="16.5" thickBot="1" x14ac:dyDescent="0.2">
      <c r="A63" s="11" t="s">
        <v>124</v>
      </c>
      <c r="B63" s="34">
        <v>7.1749999999999994E-2</v>
      </c>
      <c r="F63" s="28"/>
      <c r="G63" s="28"/>
      <c r="H63" s="33"/>
    </row>
    <row r="64" spans="1:8" ht="16.5" thickBot="1" x14ac:dyDescent="0.2">
      <c r="A64" s="11"/>
      <c r="B64" s="34"/>
      <c r="F64" s="28"/>
      <c r="G64" s="28"/>
      <c r="H64" s="33"/>
    </row>
    <row r="65" spans="1:8" ht="16.5" thickBot="1" x14ac:dyDescent="0.2">
      <c r="A65" s="9" t="s">
        <v>58</v>
      </c>
      <c r="B65" s="34">
        <f>SUM(B59:B64)</f>
        <v>0.21862999999999999</v>
      </c>
      <c r="F65" s="28"/>
      <c r="G65" s="28"/>
      <c r="H65" s="33"/>
    </row>
    <row r="66" spans="1:8" ht="17.25" customHeight="1" thickBot="1" x14ac:dyDescent="0.2">
      <c r="A66" s="9"/>
      <c r="B66" s="34"/>
      <c r="F66" s="28"/>
      <c r="G66" s="28"/>
      <c r="H66" s="33"/>
    </row>
    <row r="67" spans="1:8" ht="78.75" customHeight="1" thickBot="1" x14ac:dyDescent="0.2">
      <c r="A67" s="9" t="s">
        <v>59</v>
      </c>
      <c r="B67" s="34"/>
      <c r="F67" s="28"/>
      <c r="G67" s="28"/>
      <c r="H67" s="33"/>
    </row>
    <row r="68" spans="1:8" ht="28.5" customHeight="1" thickBot="1" x14ac:dyDescent="0.2">
      <c r="A68" s="9"/>
      <c r="B68" s="34"/>
      <c r="F68" s="28"/>
      <c r="G68" s="28"/>
      <c r="H68" s="33"/>
    </row>
    <row r="69" spans="1:8" ht="76.5" customHeight="1" thickBot="1" x14ac:dyDescent="0.2">
      <c r="A69" s="9" t="s">
        <v>60</v>
      </c>
      <c r="B69" s="34"/>
      <c r="F69" s="28"/>
      <c r="G69" s="28"/>
      <c r="H69" s="33"/>
    </row>
    <row r="70" spans="1:8" ht="76.5" customHeight="1" thickBot="1" x14ac:dyDescent="0.2">
      <c r="A70" s="11" t="s">
        <v>133</v>
      </c>
      <c r="B70" s="23">
        <v>0</v>
      </c>
      <c r="F70" s="28"/>
      <c r="G70" s="28"/>
      <c r="H70" s="33"/>
    </row>
    <row r="71" spans="1:8" ht="76.5" customHeight="1" thickBot="1" x14ac:dyDescent="0.2">
      <c r="A71" s="11" t="s">
        <v>65</v>
      </c>
      <c r="B71" s="23">
        <v>0</v>
      </c>
      <c r="F71" s="28"/>
      <c r="G71" s="28"/>
      <c r="H71" s="33"/>
    </row>
    <row r="72" spans="1:8" ht="16.5" thickBot="1" x14ac:dyDescent="0.2">
      <c r="A72" s="11" t="s">
        <v>39</v>
      </c>
      <c r="B72" s="23">
        <v>0</v>
      </c>
      <c r="F72" s="28"/>
      <c r="G72" s="28"/>
      <c r="H72" s="28"/>
    </row>
    <row r="73" spans="1:8" ht="32.25" thickBot="1" x14ac:dyDescent="0.2">
      <c r="A73" s="9" t="s">
        <v>61</v>
      </c>
      <c r="B73" s="34">
        <f>SUM(B70:B72)</f>
        <v>0</v>
      </c>
      <c r="F73" s="22"/>
      <c r="G73" s="22"/>
      <c r="H73" s="32"/>
    </row>
    <row r="74" spans="1:8" ht="16.5" thickBot="1" x14ac:dyDescent="0.2">
      <c r="A74" s="9"/>
      <c r="B74" s="34"/>
      <c r="F74" s="28"/>
      <c r="G74" s="28"/>
      <c r="H74" s="28"/>
    </row>
    <row r="75" spans="1:8" ht="57.75" customHeight="1" thickBot="1" x14ac:dyDescent="0.2">
      <c r="A75" s="43" t="s">
        <v>62</v>
      </c>
      <c r="B75" s="34"/>
      <c r="F75" s="22"/>
      <c r="G75" s="22"/>
      <c r="H75" s="32"/>
    </row>
    <row r="76" spans="1:8" ht="16.5" thickBot="1" x14ac:dyDescent="0.2">
      <c r="A76" s="44"/>
      <c r="B76" s="34"/>
      <c r="F76" s="22"/>
      <c r="G76" s="22"/>
      <c r="H76" s="32"/>
    </row>
    <row r="77" spans="1:8" ht="16.5" thickBot="1" x14ac:dyDescent="0.2">
      <c r="A77" s="10" t="s">
        <v>101</v>
      </c>
      <c r="B77" s="34">
        <v>5.98</v>
      </c>
      <c r="F77" s="22"/>
      <c r="G77" s="22"/>
      <c r="H77" s="32"/>
    </row>
    <row r="78" spans="1:8" ht="16.5" thickBot="1" x14ac:dyDescent="0.2">
      <c r="A78" s="16"/>
      <c r="B78" s="34"/>
      <c r="F78" s="22"/>
      <c r="G78" s="22"/>
      <c r="H78" s="32"/>
    </row>
    <row r="79" spans="1:8" ht="32.25" thickBot="1" x14ac:dyDescent="0.25">
      <c r="A79" s="9" t="s">
        <v>63</v>
      </c>
      <c r="B79" s="34">
        <f>SUM(B77:B78)</f>
        <v>5.98</v>
      </c>
    </row>
    <row r="80" spans="1:8" ht="16.5" thickBot="1" x14ac:dyDescent="0.25">
      <c r="A80" s="11"/>
      <c r="B80" s="34"/>
    </row>
    <row r="81" spans="1:2" ht="56.25" customHeight="1" thickBot="1" x14ac:dyDescent="0.25">
      <c r="A81" s="9" t="s">
        <v>64</v>
      </c>
      <c r="B81" s="34">
        <v>0</v>
      </c>
    </row>
    <row r="82" spans="1:2" ht="16.5" thickBot="1" x14ac:dyDescent="0.25">
      <c r="A82" s="11" t="s">
        <v>133</v>
      </c>
      <c r="B82" s="34">
        <v>0</v>
      </c>
    </row>
    <row r="83" spans="1:2" ht="40.5" customHeight="1" thickBot="1" x14ac:dyDescent="0.25">
      <c r="A83" s="11" t="s">
        <v>65</v>
      </c>
      <c r="B83" s="34">
        <v>0</v>
      </c>
    </row>
    <row r="84" spans="1:2" ht="16.5" thickBot="1" x14ac:dyDescent="0.25">
      <c r="A84" s="11" t="s">
        <v>39</v>
      </c>
      <c r="B84" s="34">
        <v>0</v>
      </c>
    </row>
    <row r="85" spans="1:2" ht="32.25" thickBot="1" x14ac:dyDescent="0.25">
      <c r="A85" s="9" t="s">
        <v>66</v>
      </c>
      <c r="B85" s="34">
        <v>0</v>
      </c>
    </row>
    <row r="86" spans="1:2" ht="16.5" thickBot="1" x14ac:dyDescent="0.25">
      <c r="A86" s="9"/>
      <c r="B86" s="34"/>
    </row>
    <row r="87" spans="1:2" ht="45" customHeight="1" thickBot="1" x14ac:dyDescent="0.25">
      <c r="A87" s="9" t="s">
        <v>67</v>
      </c>
      <c r="B87" s="34">
        <f>+B85+B79+B73+B65+B56+B41+B34+B28+B9</f>
        <v>355.45900718564332</v>
      </c>
    </row>
    <row r="88" spans="1:2" ht="45" customHeight="1" thickBot="1" x14ac:dyDescent="0.25">
      <c r="A88" s="9" t="s">
        <v>37</v>
      </c>
      <c r="B88" s="34"/>
    </row>
    <row r="89" spans="1:2" ht="45" customHeight="1" thickBot="1" x14ac:dyDescent="0.25">
      <c r="A89" s="11" t="s">
        <v>124</v>
      </c>
      <c r="B89" s="34">
        <v>0.62</v>
      </c>
    </row>
    <row r="90" spans="1:2" ht="45" customHeight="1" thickBot="1" x14ac:dyDescent="0.25">
      <c r="A90" s="11" t="s">
        <v>126</v>
      </c>
      <c r="B90" s="34">
        <v>-0.11</v>
      </c>
    </row>
    <row r="91" spans="1:2" ht="45" customHeight="1" thickBot="1" x14ac:dyDescent="0.25">
      <c r="A91" s="11" t="s">
        <v>127</v>
      </c>
      <c r="B91" s="34">
        <v>0.66</v>
      </c>
    </row>
    <row r="92" spans="1:2" ht="45" customHeight="1" thickBot="1" x14ac:dyDescent="0.25">
      <c r="A92" s="11" t="s">
        <v>125</v>
      </c>
      <c r="B92" s="34">
        <v>0.61</v>
      </c>
    </row>
    <row r="93" spans="1:2" ht="45" customHeight="1" thickBot="1" x14ac:dyDescent="0.25">
      <c r="A93" s="11" t="s">
        <v>128</v>
      </c>
      <c r="B93" s="34">
        <v>-0.11</v>
      </c>
    </row>
    <row r="94" spans="1:2" ht="45" customHeight="1" thickBot="1" x14ac:dyDescent="0.25">
      <c r="A94" s="11" t="s">
        <v>129</v>
      </c>
      <c r="B94" s="34">
        <v>4.5627659999999999</v>
      </c>
    </row>
    <row r="95" spans="1:2" ht="45" customHeight="1" thickBot="1" x14ac:dyDescent="0.25">
      <c r="A95" s="11" t="s">
        <v>130</v>
      </c>
      <c r="B95" s="34">
        <v>21.036000000000001</v>
      </c>
    </row>
    <row r="96" spans="1:2" ht="45" customHeight="1" thickBot="1" x14ac:dyDescent="0.25">
      <c r="A96" s="9" t="s">
        <v>38</v>
      </c>
      <c r="B96" s="34">
        <f>SUM(B89:B95)</f>
        <v>27.268765999999999</v>
      </c>
    </row>
    <row r="97" spans="1:2" ht="16.5" thickBot="1" x14ac:dyDescent="0.25">
      <c r="A97" s="9" t="s">
        <v>68</v>
      </c>
      <c r="B97" s="24">
        <f>'נספח 1 - גמל עו"ס מצרפי'!B26</f>
        <v>188960</v>
      </c>
    </row>
  </sheetData>
  <mergeCells count="1">
    <mergeCell ref="A75:A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1 - גמל עו"ס מצרפי</vt:lpstr>
      <vt:lpstr>נספח 1 -גמל עו"ס לבני 60-50 </vt:lpstr>
      <vt:lpstr>נספח 1 - ג.עו"ס לבני 50 ומטה </vt:lpstr>
      <vt:lpstr>נספח 1 - ג.עו"ס לבני 60 ומעלה</vt:lpstr>
      <vt:lpstr>נספח 2 –עמלות והוצאות לא חיצוני</vt:lpstr>
      <vt:lpstr>נספח 3 - עמלות ניהול חיצוני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Sagit Abuchazira</dc:creator>
  <cp:lastModifiedBy>Moran Alush</cp:lastModifiedBy>
  <cp:lastPrinted>2024-04-04T14:00:13Z</cp:lastPrinted>
  <dcterms:created xsi:type="dcterms:W3CDTF">2024-01-28T18:32:14Z</dcterms:created>
  <dcterms:modified xsi:type="dcterms:W3CDTF">2024-06-19T09:26:18Z</dcterms:modified>
</cp:coreProperties>
</file>